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120" windowWidth="15480" windowHeight="7770"/>
  </bookViews>
  <sheets>
    <sheet name="rozpočet" sheetId="1" r:id="rId1"/>
    <sheet name="ZO" sheetId="2" r:id="rId2"/>
    <sheet name="vodné stočné" sheetId="3" r:id="rId3"/>
  </sheets>
  <calcPr calcId="145621"/>
</workbook>
</file>

<file path=xl/calcChain.xml><?xml version="1.0" encoding="utf-8"?>
<calcChain xmlns="http://schemas.openxmlformats.org/spreadsheetml/2006/main">
  <c r="E53" i="1" l="1"/>
  <c r="E99" i="1"/>
  <c r="E124" i="1" l="1"/>
  <c r="E123" i="1"/>
  <c r="K6" i="2"/>
  <c r="E114" i="1"/>
  <c r="E77" i="1"/>
  <c r="E54" i="1"/>
  <c r="H8" i="3"/>
  <c r="E40" i="1"/>
  <c r="E16" i="3"/>
  <c r="E17" i="3" s="1"/>
  <c r="E13" i="3"/>
  <c r="H7" i="3"/>
  <c r="H6" i="3"/>
  <c r="G4" i="3"/>
  <c r="F4" i="3"/>
  <c r="E63" i="1" l="1"/>
  <c r="E127" i="1"/>
  <c r="E101" i="1"/>
  <c r="E116" i="1"/>
  <c r="E157" i="1"/>
  <c r="E155" i="1"/>
  <c r="E153" i="1"/>
  <c r="E126" i="1"/>
  <c r="H13" i="2"/>
  <c r="H14" i="2" s="1"/>
  <c r="E121" i="1"/>
  <c r="E112" i="1"/>
  <c r="E104" i="1"/>
  <c r="E97" i="1"/>
  <c r="E94" i="1"/>
  <c r="E91" i="1"/>
  <c r="E85" i="1"/>
  <c r="E38" i="1"/>
  <c r="E79" i="1"/>
  <c r="E71" i="1"/>
  <c r="E67" i="1"/>
  <c r="E61" i="1"/>
  <c r="E50" i="1"/>
  <c r="E44" i="1"/>
  <c r="E159" i="1" l="1"/>
  <c r="E129" i="1"/>
  <c r="E151" i="1" s="1"/>
  <c r="E29" i="1"/>
  <c r="E165" i="1" l="1"/>
  <c r="E32" i="1" s="1"/>
  <c r="E34" i="1" l="1"/>
  <c r="E166" i="1" s="1"/>
</calcChain>
</file>

<file path=xl/sharedStrings.xml><?xml version="1.0" encoding="utf-8"?>
<sst xmlns="http://schemas.openxmlformats.org/spreadsheetml/2006/main" count="241" uniqueCount="179">
  <si>
    <t>Název položky</t>
  </si>
  <si>
    <t>Daň z přidané hodnoty</t>
  </si>
  <si>
    <t>Poplatek ze psů</t>
  </si>
  <si>
    <t>Správní poplatky</t>
  </si>
  <si>
    <t>Příjmy z poskytování služeb a výrobků</t>
  </si>
  <si>
    <t>Pohonné hmoty a maziva</t>
  </si>
  <si>
    <t>Cestovné (tuzemské i zahraniční)</t>
  </si>
  <si>
    <t>Ostatní osobní výdaje</t>
  </si>
  <si>
    <t>Drobný hmotný dlouhodobý majetek</t>
  </si>
  <si>
    <t>Nákup materiálu jinde nezařazený</t>
  </si>
  <si>
    <t>Plyn</t>
  </si>
  <si>
    <t>Elektrická energie</t>
  </si>
  <si>
    <t>Nákup ostatních služeb</t>
  </si>
  <si>
    <t>Opravy a udržování</t>
  </si>
  <si>
    <t>Pohoštění</t>
  </si>
  <si>
    <t>Věcné dary</t>
  </si>
  <si>
    <t>Pozemky</t>
  </si>
  <si>
    <t>Služby pošt</t>
  </si>
  <si>
    <t>Služby telekomunikací a radiokomunikací</t>
  </si>
  <si>
    <t>Položka</t>
  </si>
  <si>
    <t>Paragraf</t>
  </si>
  <si>
    <t>Povinné poj.na veřejné zdrav.pojištění</t>
  </si>
  <si>
    <t>Služby peněžních ústavů</t>
  </si>
  <si>
    <t>Příjmy z pronájmu pozemků</t>
  </si>
  <si>
    <t>Příjmy z vodného</t>
  </si>
  <si>
    <t>Daň z příjmů právnických osob</t>
  </si>
  <si>
    <t>Poplatek za likvidaci komunálního odpadu</t>
  </si>
  <si>
    <t>Odměny členů zastupitelstev obcí</t>
  </si>
  <si>
    <t>Ost.neinv.dotace nezisk.a pod. organizacím</t>
  </si>
  <si>
    <t>Programové vybavení</t>
  </si>
  <si>
    <t>Neinvestiční transfery obcím</t>
  </si>
  <si>
    <t>Ostat.neinv.dotace veř.rozpočtům územní úrovně</t>
  </si>
  <si>
    <t>Vyvěšeno na úřední desce dne:</t>
  </si>
  <si>
    <t>Zpracování dat a služby související s informacemi</t>
  </si>
  <si>
    <t>Vyvěšeno na elektronické úřední desce dne:</t>
  </si>
  <si>
    <t xml:space="preserve">Rozpočet v Kč </t>
  </si>
  <si>
    <t>Daň z příjmů fyz.osob placená plátci</t>
  </si>
  <si>
    <t>Daň z příjmů fyz.osob placená poplatníky</t>
  </si>
  <si>
    <t>Daň z příjmů fyz.osob vybíraná srážkou</t>
  </si>
  <si>
    <t>Daň z nemovitých věcí</t>
  </si>
  <si>
    <t>Daň z hazardních her</t>
  </si>
  <si>
    <t>Stroje, přístroje a zařízení</t>
  </si>
  <si>
    <t>Budovy, haly a stavby</t>
  </si>
  <si>
    <t>Starosta obce: Jaroslav Chlanda</t>
  </si>
  <si>
    <t>Místostarosta obce: František Kraml</t>
  </si>
  <si>
    <t>Ostatní investiční přijaté transfery ze stát.rozpočtu</t>
  </si>
  <si>
    <t>Příjmy z poskytování služeb a výrobků-lesní hosp.</t>
  </si>
  <si>
    <t>Příjmy z pronájmu - kulturní dům</t>
  </si>
  <si>
    <t>Příjmy z poskytování služeb a výrobků-byt. hosp.</t>
  </si>
  <si>
    <t>Příjmy z pronájmu ost.nemov.věcí-byt.hosp.</t>
  </si>
  <si>
    <t>Příjmy z prodeje ostat.nemov.věcí-byt.hosp.</t>
  </si>
  <si>
    <t>Příjmy z pronájmu ost.nemov.věcí-hospoda</t>
  </si>
  <si>
    <t>Příjmy z prodeje pozemků</t>
  </si>
  <si>
    <t>Příjmy z poskyt.služeb - EKO-KOM</t>
  </si>
  <si>
    <t>celkem - lesní hospodářství</t>
  </si>
  <si>
    <t>celkem - silnice</t>
  </si>
  <si>
    <t>celkem - pitná voda</t>
  </si>
  <si>
    <t>celkem - odvádění a čištění odpadních vod</t>
  </si>
  <si>
    <t>celkem - činnosti knihovnické</t>
  </si>
  <si>
    <t xml:space="preserve">celkem - ochrana památek </t>
  </si>
  <si>
    <t>celkem - zájmová činnost v kultuře</t>
  </si>
  <si>
    <t>poukázky seniorům, atd…</t>
  </si>
  <si>
    <t>obecní akce</t>
  </si>
  <si>
    <t>celkem - ostatní záležitosti kultury</t>
  </si>
  <si>
    <t>Neinvestiční transfery spolkům</t>
  </si>
  <si>
    <t>fotbalisti TJ LOM</t>
  </si>
  <si>
    <t>celkem - ostatní tělovýchovná činnost</t>
  </si>
  <si>
    <t>celkem - ostatní zemědělská činnost</t>
  </si>
  <si>
    <t>včelaři</t>
  </si>
  <si>
    <t>drobný hmotný dlouhodobý majetek</t>
  </si>
  <si>
    <t>celkem - Ostatní zájmová činnost</t>
  </si>
  <si>
    <t>celkem - Bytové hospodářství</t>
  </si>
  <si>
    <t>pojištění</t>
  </si>
  <si>
    <t>revize spalinových cest - hospoda</t>
  </si>
  <si>
    <t>celkem - Nebytové hospodářství</t>
  </si>
  <si>
    <t>celkem - Veřejné osvětlení</t>
  </si>
  <si>
    <t>nákup pozemků</t>
  </si>
  <si>
    <t>celkem - Pozemky</t>
  </si>
  <si>
    <t>sběr a svoz komunálního i tříděného odpadu</t>
  </si>
  <si>
    <t>celkem - Nákládání s odpady</t>
  </si>
  <si>
    <t>ostatní osobní výdaje</t>
  </si>
  <si>
    <t>sekání trávy</t>
  </si>
  <si>
    <t>ochranné pomůcky</t>
  </si>
  <si>
    <t>celkem - Péče o vzhled obcí</t>
  </si>
  <si>
    <t>celkem - Požární ochrana - dobrovolná část</t>
  </si>
  <si>
    <t>Os. číslo</t>
  </si>
  <si>
    <t>Jméno</t>
  </si>
  <si>
    <t>Číslo vztahu</t>
  </si>
  <si>
    <t>Pracovní vztah</t>
  </si>
  <si>
    <t>Platnost od</t>
  </si>
  <si>
    <t>Platnost do</t>
  </si>
  <si>
    <t>Měsíční</t>
  </si>
  <si>
    <t>Hodinová</t>
  </si>
  <si>
    <t>Počet hodin</t>
  </si>
  <si>
    <t>Hora Josef</t>
  </si>
  <si>
    <t>Předseda finančního výboru - NZ</t>
  </si>
  <si>
    <t>Hrouda Jiří</t>
  </si>
  <si>
    <t>Předseda kontrolního výboru - NZ</t>
  </si>
  <si>
    <t>neuvolněný zastupitel - NZ</t>
  </si>
  <si>
    <t>Chlanda Jaroslav</t>
  </si>
  <si>
    <t>Starosta - NZ</t>
  </si>
  <si>
    <t>Kraml František</t>
  </si>
  <si>
    <t>Místostarosta - NZ</t>
  </si>
  <si>
    <t>Murárik Anton</t>
  </si>
  <si>
    <t>Člen zastupitelstva - NZ</t>
  </si>
  <si>
    <t>Rosina Vojtěch</t>
  </si>
  <si>
    <t>Ředina Josef</t>
  </si>
  <si>
    <t>Schaffarzová Kateřina</t>
  </si>
  <si>
    <t>Šavrda Petr</t>
  </si>
  <si>
    <t>platy ZO</t>
  </si>
  <si>
    <t>celkem - Zastupitelstva obcí</t>
  </si>
  <si>
    <t>bridádníci, účetní, pokladní, atd… (dohoda o pracovní činnosti)</t>
  </si>
  <si>
    <t>Povinné pojistné na sociální zabezpečení</t>
  </si>
  <si>
    <t>Povinné pojistné na veřejné zdrav.poj</t>
  </si>
  <si>
    <t>Povinné pojistné na úrazové pojištění</t>
  </si>
  <si>
    <t>Knihy, učební pomůcky a tisk</t>
  </si>
  <si>
    <t>Nájemné</t>
  </si>
  <si>
    <t>IT a software</t>
  </si>
  <si>
    <t>pergola, vybavení úřadu</t>
  </si>
  <si>
    <t>celkem - Ćinnost místní správy</t>
  </si>
  <si>
    <t>celkem - Obecné příjmy a výdaje z finančních operací</t>
  </si>
  <si>
    <t>celkem - Pojištění funkčně nespecifikované</t>
  </si>
  <si>
    <t>Platby daní a poplatků státnímu rozpočtu</t>
  </si>
  <si>
    <t>celkem - Ostatní finanční operace</t>
  </si>
  <si>
    <t>Platy zaměstnanců v pracovním poměru</t>
  </si>
  <si>
    <t>Výdaje CELKEM</t>
  </si>
  <si>
    <t>Splátka úvěru KB</t>
  </si>
  <si>
    <t>Výdaje + Financování Celkem</t>
  </si>
  <si>
    <t>Změny stavu prostředků na bankovních účtech (rezerva z min. let)</t>
  </si>
  <si>
    <t>Příjmy a Financování celkem</t>
  </si>
  <si>
    <t>Příjmy</t>
  </si>
  <si>
    <t>Příjmy Celkem</t>
  </si>
  <si>
    <t>Výdaje</t>
  </si>
  <si>
    <t>Financování</t>
  </si>
  <si>
    <t>Schváleno dne:</t>
  </si>
  <si>
    <t>Číslo usnesení:</t>
  </si>
  <si>
    <t>kontrola</t>
  </si>
  <si>
    <t>Návrh rozpočtu na rok 2020 - obec ŠKVOŘETICE</t>
  </si>
  <si>
    <t>Vodné</t>
  </si>
  <si>
    <t>kubík</t>
  </si>
  <si>
    <t>Kč</t>
  </si>
  <si>
    <t>domácností</t>
  </si>
  <si>
    <t>DPH</t>
  </si>
  <si>
    <t>Celkem</t>
  </si>
  <si>
    <t>spotřeba domácnosti na rok</t>
  </si>
  <si>
    <t>Přijmy ze stočného</t>
  </si>
  <si>
    <t>Stočné</t>
  </si>
  <si>
    <t>obyvatel</t>
  </si>
  <si>
    <t>paušál 200 Kč na osobu</t>
  </si>
  <si>
    <t>příjem obec</t>
  </si>
  <si>
    <t>chalupářů</t>
  </si>
  <si>
    <t>cena chalupář</t>
  </si>
  <si>
    <t>chalupáři</t>
  </si>
  <si>
    <t>celkem - pěstební činnost</t>
  </si>
  <si>
    <t>stromky</t>
  </si>
  <si>
    <t>F.Podhorský</t>
  </si>
  <si>
    <t>Studená voda</t>
  </si>
  <si>
    <t>nákp vody od vodárenského svazu</t>
  </si>
  <si>
    <t>nákup vody</t>
  </si>
  <si>
    <t>rozbory pitné vody</t>
  </si>
  <si>
    <t>ČOV</t>
  </si>
  <si>
    <t>do budoucna část výplaty J. Hory</t>
  </si>
  <si>
    <t>elektrika</t>
  </si>
  <si>
    <t>rozbory kanalizace atd...</t>
  </si>
  <si>
    <t>Dary obyvatelstvu</t>
  </si>
  <si>
    <t>hřiště</t>
  </si>
  <si>
    <t>revize spalinových cest, čištění</t>
  </si>
  <si>
    <t>opravy veřejného osvětlení + dotace</t>
  </si>
  <si>
    <t>Ostatní neinvestiční transfery neziskovým a podobným organizacím</t>
  </si>
  <si>
    <t>celkem - domovy pro seniory</t>
  </si>
  <si>
    <t>Rezerva na krizová opatření</t>
  </si>
  <si>
    <t xml:space="preserve">celkem - Krizová opatření </t>
  </si>
  <si>
    <t>Odměny Zastupitelstvo 2019</t>
  </si>
  <si>
    <t>Povinné poj. Na soc. Zab a příspěvek na st. Politiku zaměstnanosti</t>
  </si>
  <si>
    <t>svaz měst a obcí ČR</t>
  </si>
  <si>
    <t>vodovod (+200 tis.vodoměry pro občany, +300 projekt vodovod Pacelice)</t>
  </si>
  <si>
    <t>Ostatní nákup dlouhod. nehmotného majetku</t>
  </si>
  <si>
    <t>celkem - Územní plánování</t>
  </si>
  <si>
    <t>nový územní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</si>
</sst>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d\.mm\.yyyy"/>
  </numFmts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name val="Arial"/>
    </font>
    <font>
      <sz val="18"/>
      <name val="Arial"/>
      <family val="2"/>
      <charset val="238"/>
    </font>
    <font>
      <b/>
      <sz val="10"/>
      <color theme="0"/>
      <name val="Arial"/>
      <family val="2"/>
      <charset val="238"/>
    </font>
    <font>
      <sz val="22"/>
      <color theme="4" tint="-0.249977111117893"/>
      <name val="Arial"/>
      <family val="2"/>
      <charset val="238"/>
    </font>
    <font>
      <u/>
      <sz val="22"/>
      <color theme="4" tint="-0.249977111117893"/>
      <name val="Arial"/>
      <family val="2"/>
      <charset val="238"/>
    </font>
    <font>
      <i/>
      <sz val="8"/>
      <color theme="0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1" fillId="0" borderId="1" xfId="0" applyFont="1" applyBorder="1"/>
    <xf numFmtId="0" fontId="0" fillId="0" borderId="0" xfId="0" applyFill="1" applyBorder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/>
    <xf numFmtId="0" fontId="2" fillId="0" borderId="1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/>
    <xf numFmtId="0" fontId="0" fillId="0" borderId="0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" fillId="2" borderId="0" xfId="0" applyFont="1" applyFill="1" applyBorder="1"/>
    <xf numFmtId="14" fontId="0" fillId="0" borderId="0" xfId="0" applyNumberFormat="1" applyBorder="1"/>
    <xf numFmtId="3" fontId="0" fillId="0" borderId="1" xfId="1" applyNumberFormat="1" applyFont="1" applyBorder="1" applyAlignment="1">
      <alignment horizontal="right"/>
    </xf>
    <xf numFmtId="3" fontId="0" fillId="0" borderId="1" xfId="1" applyNumberFormat="1" applyFont="1" applyBorder="1" applyAlignment="1"/>
    <xf numFmtId="3" fontId="1" fillId="0" borderId="1" xfId="1" applyNumberFormat="1" applyFont="1" applyBorder="1" applyAlignment="1"/>
    <xf numFmtId="3" fontId="0" fillId="0" borderId="1" xfId="1" applyNumberFormat="1" applyFont="1" applyBorder="1"/>
    <xf numFmtId="3" fontId="1" fillId="0" borderId="1" xfId="1" applyNumberFormat="1" applyFont="1" applyBorder="1"/>
    <xf numFmtId="3" fontId="0" fillId="0" borderId="1" xfId="1" applyNumberFormat="1" applyFont="1" applyFill="1" applyBorder="1"/>
    <xf numFmtId="3" fontId="2" fillId="0" borderId="1" xfId="1" applyNumberFormat="1" applyFont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1" xfId="1" applyNumberFormat="1" applyFont="1" applyBorder="1" applyAlignment="1">
      <alignment horizontal="right"/>
    </xf>
    <xf numFmtId="0" fontId="4" fillId="0" borderId="0" xfId="2"/>
    <xf numFmtId="164" fontId="4" fillId="0" borderId="0" xfId="2" applyNumberFormat="1"/>
    <xf numFmtId="3" fontId="4" fillId="0" borderId="0" xfId="2" applyNumberFormat="1"/>
    <xf numFmtId="3" fontId="1" fillId="0" borderId="0" xfId="2" applyNumberFormat="1" applyFont="1"/>
    <xf numFmtId="3" fontId="0" fillId="0" borderId="0" xfId="0" applyNumberForma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3" fontId="6" fillId="3" borderId="3" xfId="0" applyNumberFormat="1" applyFont="1" applyFill="1" applyBorder="1"/>
    <xf numFmtId="0" fontId="1" fillId="4" borderId="2" xfId="0" applyFont="1" applyFill="1" applyBorder="1" applyAlignment="1">
      <alignment horizontal="left"/>
    </xf>
    <xf numFmtId="3" fontId="1" fillId="4" borderId="3" xfId="0" applyNumberFormat="1" applyFont="1" applyFill="1" applyBorder="1" applyAlignment="1"/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2" applyBorder="1"/>
    <xf numFmtId="164" fontId="4" fillId="0" borderId="1" xfId="2" applyNumberFormat="1" applyBorder="1"/>
    <xf numFmtId="3" fontId="4" fillId="0" borderId="1" xfId="2" applyNumberFormat="1" applyBorder="1"/>
    <xf numFmtId="0" fontId="9" fillId="0" borderId="0" xfId="0" applyFont="1"/>
    <xf numFmtId="3" fontId="9" fillId="0" borderId="0" xfId="0" applyNumberFormat="1" applyFont="1"/>
    <xf numFmtId="0" fontId="2" fillId="0" borderId="0" xfId="0" applyFont="1" applyBorder="1"/>
    <xf numFmtId="14" fontId="0" fillId="0" borderId="7" xfId="0" applyNumberFormat="1" applyBorder="1" applyAlignment="1">
      <alignment vertical="center"/>
    </xf>
    <xf numFmtId="3" fontId="1" fillId="0" borderId="7" xfId="0" quotePrefix="1" applyNumberFormat="1" applyFont="1" applyBorder="1" applyAlignment="1">
      <alignment horizontal="right" vertical="center"/>
    </xf>
    <xf numFmtId="3" fontId="0" fillId="0" borderId="0" xfId="0" applyNumberFormat="1"/>
    <xf numFmtId="0" fontId="0" fillId="0" borderId="0" xfId="0" applyFont="1" applyFill="1" applyBorder="1"/>
    <xf numFmtId="3" fontId="0" fillId="0" borderId="1" xfId="0" applyNumberFormat="1" applyFill="1" applyBorder="1"/>
  </cellXfs>
  <cellStyles count="3">
    <cellStyle name="Comma" xfId="1" builtinId="3"/>
    <cellStyle name="Normal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163</xdr:row>
      <xdr:rowOff>141568</xdr:rowOff>
    </xdr:from>
    <xdr:to>
      <xdr:col>2</xdr:col>
      <xdr:colOff>66674</xdr:colOff>
      <xdr:row>167</xdr:row>
      <xdr:rowOff>100479</xdr:rowOff>
    </xdr:to>
    <xdr:pic>
      <xdr:nvPicPr>
        <xdr:cNvPr id="8" name="Picture 7" descr="Znak obce Å kvoÅetic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26116243"/>
          <a:ext cx="638175" cy="625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5"/>
  <sheetViews>
    <sheetView showGridLines="0" tabSelected="1" topLeftCell="A157" workbookViewId="0">
      <selection activeCell="I74" sqref="I74"/>
    </sheetView>
  </sheetViews>
  <sheetFormatPr defaultRowHeight="12.75" outlineLevelRow="1" outlineLevelCol="1" x14ac:dyDescent="0.2"/>
  <cols>
    <col min="1" max="1" width="2" customWidth="1"/>
    <col min="4" max="4" width="64.7109375" customWidth="1"/>
    <col min="5" max="5" width="17" customWidth="1"/>
    <col min="6" max="6" width="61.85546875" hidden="1" customWidth="1" outlineLevel="1"/>
    <col min="7" max="7" width="16.28515625" customWidth="1" collapsed="1"/>
    <col min="8" max="8" width="10.140625" bestFit="1" customWidth="1"/>
  </cols>
  <sheetData>
    <row r="1" spans="2:8" ht="8.25" customHeight="1" x14ac:dyDescent="0.2"/>
    <row r="2" spans="2:8" s="10" customFormat="1" ht="27" x14ac:dyDescent="0.35">
      <c r="B2" s="53" t="s">
        <v>137</v>
      </c>
    </row>
    <row r="3" spans="2:8" ht="36.75" customHeight="1" x14ac:dyDescent="0.2">
      <c r="B3" s="54" t="s">
        <v>130</v>
      </c>
    </row>
    <row r="4" spans="2:8" x14ac:dyDescent="0.2">
      <c r="B4" s="51" t="s">
        <v>20</v>
      </c>
      <c r="C4" s="51" t="s">
        <v>19</v>
      </c>
      <c r="D4" s="58" t="s">
        <v>0</v>
      </c>
      <c r="E4" s="52" t="s">
        <v>35</v>
      </c>
    </row>
    <row r="5" spans="2:8" x14ac:dyDescent="0.2">
      <c r="B5" s="1"/>
      <c r="C5" s="2">
        <v>1111</v>
      </c>
      <c r="D5" s="3" t="s">
        <v>36</v>
      </c>
      <c r="E5" s="26">
        <v>1200000</v>
      </c>
    </row>
    <row r="6" spans="2:8" x14ac:dyDescent="0.2">
      <c r="B6" s="1"/>
      <c r="C6" s="2">
        <v>1112</v>
      </c>
      <c r="D6" s="3" t="s">
        <v>37</v>
      </c>
      <c r="E6" s="26">
        <v>24000</v>
      </c>
    </row>
    <row r="7" spans="2:8" x14ac:dyDescent="0.2">
      <c r="B7" s="1"/>
      <c r="C7" s="2">
        <v>1113</v>
      </c>
      <c r="D7" s="3" t="s">
        <v>38</v>
      </c>
      <c r="E7" s="26">
        <v>105000</v>
      </c>
    </row>
    <row r="8" spans="2:8" x14ac:dyDescent="0.2">
      <c r="B8" s="1"/>
      <c r="C8" s="2">
        <v>1121</v>
      </c>
      <c r="D8" s="3" t="s">
        <v>25</v>
      </c>
      <c r="E8" s="26">
        <v>940000</v>
      </c>
    </row>
    <row r="9" spans="2:8" x14ac:dyDescent="0.2">
      <c r="B9" s="1"/>
      <c r="C9" s="2">
        <v>1211</v>
      </c>
      <c r="D9" s="3" t="s">
        <v>1</v>
      </c>
      <c r="E9" s="26">
        <v>2100000</v>
      </c>
    </row>
    <row r="10" spans="2:8" x14ac:dyDescent="0.2">
      <c r="B10" s="1"/>
      <c r="C10" s="5">
        <v>1340</v>
      </c>
      <c r="D10" s="6" t="s">
        <v>26</v>
      </c>
      <c r="E10" s="27">
        <v>90000</v>
      </c>
    </row>
    <row r="11" spans="2:8" x14ac:dyDescent="0.2">
      <c r="B11" s="1"/>
      <c r="C11" s="2">
        <v>1341</v>
      </c>
      <c r="D11" s="3" t="s">
        <v>2</v>
      </c>
      <c r="E11" s="26">
        <v>8500</v>
      </c>
    </row>
    <row r="12" spans="2:8" x14ac:dyDescent="0.2">
      <c r="B12" s="1"/>
      <c r="C12" s="2">
        <v>1361</v>
      </c>
      <c r="D12" s="3" t="s">
        <v>3</v>
      </c>
      <c r="E12" s="26">
        <v>1500</v>
      </c>
    </row>
    <row r="13" spans="2:8" x14ac:dyDescent="0.2">
      <c r="B13" s="1"/>
      <c r="C13" s="5">
        <v>1381</v>
      </c>
      <c r="D13" s="6" t="s">
        <v>40</v>
      </c>
      <c r="E13" s="27">
        <v>25000</v>
      </c>
    </row>
    <row r="14" spans="2:8" x14ac:dyDescent="0.2">
      <c r="B14" s="1"/>
      <c r="C14" s="2">
        <v>1511</v>
      </c>
      <c r="D14" s="3" t="s">
        <v>39</v>
      </c>
      <c r="E14" s="26">
        <v>410000</v>
      </c>
    </row>
    <row r="15" spans="2:8" x14ac:dyDescent="0.2">
      <c r="B15" s="1"/>
      <c r="C15" s="5">
        <v>4216</v>
      </c>
      <c r="D15" s="6" t="s">
        <v>45</v>
      </c>
      <c r="E15" s="27">
        <v>3451100</v>
      </c>
      <c r="H15" s="76"/>
    </row>
    <row r="16" spans="2:8" x14ac:dyDescent="0.2">
      <c r="B16" s="2">
        <v>1032</v>
      </c>
      <c r="C16" s="5">
        <v>2111</v>
      </c>
      <c r="D16" s="6" t="s">
        <v>46</v>
      </c>
      <c r="E16" s="27">
        <v>100000</v>
      </c>
    </row>
    <row r="17" spans="2:6" x14ac:dyDescent="0.2">
      <c r="B17" s="2">
        <v>2310</v>
      </c>
      <c r="C17" s="5">
        <v>2111</v>
      </c>
      <c r="D17" s="6" t="s">
        <v>24</v>
      </c>
      <c r="E17" s="27">
        <v>80000</v>
      </c>
    </row>
    <row r="18" spans="2:6" x14ac:dyDescent="0.2">
      <c r="B18" s="2">
        <v>2321</v>
      </c>
      <c r="C18" s="5">
        <v>2111</v>
      </c>
      <c r="D18" s="6" t="s">
        <v>145</v>
      </c>
      <c r="E18" s="27">
        <v>50000</v>
      </c>
    </row>
    <row r="19" spans="2:6" x14ac:dyDescent="0.2">
      <c r="B19" s="2">
        <v>3392</v>
      </c>
      <c r="C19" s="5">
        <v>2132</v>
      </c>
      <c r="D19" s="6" t="s">
        <v>47</v>
      </c>
      <c r="E19" s="27">
        <v>42000</v>
      </c>
    </row>
    <row r="20" spans="2:6" x14ac:dyDescent="0.2">
      <c r="B20" s="5">
        <v>3612</v>
      </c>
      <c r="C20" s="5">
        <v>2111</v>
      </c>
      <c r="D20" s="6" t="s">
        <v>48</v>
      </c>
      <c r="E20" s="27">
        <v>25000</v>
      </c>
    </row>
    <row r="21" spans="2:6" x14ac:dyDescent="0.2">
      <c r="B21" s="5">
        <v>3612</v>
      </c>
      <c r="C21" s="5">
        <v>2132</v>
      </c>
      <c r="D21" s="6" t="s">
        <v>49</v>
      </c>
      <c r="E21" s="27">
        <v>107500</v>
      </c>
    </row>
    <row r="22" spans="2:6" x14ac:dyDescent="0.2">
      <c r="B22" s="5">
        <v>3612</v>
      </c>
      <c r="C22" s="5">
        <v>3112</v>
      </c>
      <c r="D22" s="6" t="s">
        <v>50</v>
      </c>
      <c r="E22" s="27">
        <v>160500</v>
      </c>
    </row>
    <row r="23" spans="2:6" x14ac:dyDescent="0.2">
      <c r="B23" s="5">
        <v>3613</v>
      </c>
      <c r="C23" s="5">
        <v>2132</v>
      </c>
      <c r="D23" s="6" t="s">
        <v>51</v>
      </c>
      <c r="E23" s="27">
        <v>6000</v>
      </c>
    </row>
    <row r="24" spans="2:6" x14ac:dyDescent="0.2">
      <c r="B24" s="5">
        <v>3639</v>
      </c>
      <c r="C24" s="5">
        <v>2131</v>
      </c>
      <c r="D24" s="6" t="s">
        <v>23</v>
      </c>
      <c r="E24" s="27">
        <v>120000</v>
      </c>
    </row>
    <row r="25" spans="2:6" x14ac:dyDescent="0.2">
      <c r="B25" s="5">
        <v>3639</v>
      </c>
      <c r="C25" s="5">
        <v>3111</v>
      </c>
      <c r="D25" s="6" t="s">
        <v>52</v>
      </c>
      <c r="E25" s="27">
        <v>5000</v>
      </c>
    </row>
    <row r="26" spans="2:6" x14ac:dyDescent="0.2">
      <c r="B26" s="2">
        <v>3722</v>
      </c>
      <c r="C26" s="2">
        <v>2111</v>
      </c>
      <c r="D26" s="3" t="s">
        <v>53</v>
      </c>
      <c r="E26" s="26">
        <v>52000</v>
      </c>
    </row>
    <row r="27" spans="2:6" x14ac:dyDescent="0.2">
      <c r="B27" s="2">
        <v>6171</v>
      </c>
      <c r="C27" s="2">
        <v>2111</v>
      </c>
      <c r="D27" s="3" t="s">
        <v>4</v>
      </c>
      <c r="E27" s="26">
        <v>5900</v>
      </c>
    </row>
    <row r="28" spans="2:6" ht="13.5" thickBot="1" x14ac:dyDescent="0.25"/>
    <row r="29" spans="2:6" ht="13.5" thickBot="1" x14ac:dyDescent="0.25">
      <c r="D29" s="56" t="s">
        <v>131</v>
      </c>
      <c r="E29" s="57">
        <f>SUM(E5:E28)</f>
        <v>9109000</v>
      </c>
      <c r="F29" s="76"/>
    </row>
    <row r="31" spans="2:6" x14ac:dyDescent="0.2">
      <c r="D31" s="50" t="s">
        <v>133</v>
      </c>
    </row>
    <row r="32" spans="2:6" x14ac:dyDescent="0.2">
      <c r="C32" s="1">
        <v>8115</v>
      </c>
      <c r="D32" s="14" t="s">
        <v>128</v>
      </c>
      <c r="E32" s="78">
        <f>E165-E29</f>
        <v>-422678.59200000018</v>
      </c>
    </row>
    <row r="33" spans="2:6" ht="13.5" thickBot="1" x14ac:dyDescent="0.25"/>
    <row r="34" spans="2:6" ht="13.5" thickBot="1" x14ac:dyDescent="0.25">
      <c r="D34" s="59" t="s">
        <v>129</v>
      </c>
      <c r="E34" s="55">
        <f>E29+E32</f>
        <v>8686321.4079999998</v>
      </c>
    </row>
    <row r="35" spans="2:6" ht="36.75" customHeight="1" x14ac:dyDescent="0.2">
      <c r="B35" s="54" t="s">
        <v>132</v>
      </c>
    </row>
    <row r="36" spans="2:6" x14ac:dyDescent="0.2">
      <c r="B36" s="51" t="s">
        <v>20</v>
      </c>
      <c r="C36" s="51" t="s">
        <v>19</v>
      </c>
      <c r="D36" s="58" t="s">
        <v>0</v>
      </c>
      <c r="E36" s="52" t="s">
        <v>35</v>
      </c>
      <c r="F36" s="12"/>
    </row>
    <row r="37" spans="2:6" x14ac:dyDescent="0.2">
      <c r="B37" s="2">
        <v>1019</v>
      </c>
      <c r="C37" s="2">
        <v>5222</v>
      </c>
      <c r="D37" s="14" t="s">
        <v>64</v>
      </c>
      <c r="E37" s="34">
        <v>5000</v>
      </c>
      <c r="F37" s="73" t="s">
        <v>68</v>
      </c>
    </row>
    <row r="38" spans="2:6" x14ac:dyDescent="0.2">
      <c r="B38" s="2"/>
      <c r="C38" s="2"/>
      <c r="D38" s="8" t="s">
        <v>67</v>
      </c>
      <c r="E38" s="43">
        <f>SUM(E37)</f>
        <v>5000</v>
      </c>
      <c r="F38" s="73"/>
    </row>
    <row r="39" spans="2:6" x14ac:dyDescent="0.2">
      <c r="B39" s="2">
        <v>1031</v>
      </c>
      <c r="C39" s="2">
        <v>5139</v>
      </c>
      <c r="D39" s="14" t="s">
        <v>9</v>
      </c>
      <c r="E39" s="34">
        <v>80000</v>
      </c>
      <c r="F39" s="73" t="s">
        <v>154</v>
      </c>
    </row>
    <row r="40" spans="2:6" x14ac:dyDescent="0.2">
      <c r="B40" s="2"/>
      <c r="C40" s="2"/>
      <c r="D40" s="8" t="s">
        <v>153</v>
      </c>
      <c r="E40" s="43">
        <f>E39</f>
        <v>80000</v>
      </c>
      <c r="F40" s="73"/>
    </row>
    <row r="41" spans="2:6" x14ac:dyDescent="0.2">
      <c r="B41" s="2">
        <v>1032</v>
      </c>
      <c r="C41" s="2">
        <v>5021</v>
      </c>
      <c r="D41" s="1" t="s">
        <v>7</v>
      </c>
      <c r="E41" s="34">
        <v>5000</v>
      </c>
      <c r="F41" s="73" t="s">
        <v>155</v>
      </c>
    </row>
    <row r="42" spans="2:6" x14ac:dyDescent="0.2">
      <c r="B42" s="2">
        <v>1032</v>
      </c>
      <c r="C42" s="2">
        <v>5139</v>
      </c>
      <c r="D42" s="1" t="s">
        <v>9</v>
      </c>
      <c r="E42" s="35">
        <v>10000</v>
      </c>
      <c r="F42" s="12"/>
    </row>
    <row r="43" spans="2:6" x14ac:dyDescent="0.2">
      <c r="B43" s="2">
        <v>1032</v>
      </c>
      <c r="C43" s="2">
        <v>5169</v>
      </c>
      <c r="D43" s="1" t="s">
        <v>12</v>
      </c>
      <c r="E43" s="35">
        <v>30000</v>
      </c>
      <c r="F43" s="12"/>
    </row>
    <row r="44" spans="2:6" x14ac:dyDescent="0.2">
      <c r="B44" s="1"/>
      <c r="C44" s="1"/>
      <c r="D44" s="8" t="s">
        <v>54</v>
      </c>
      <c r="E44" s="36">
        <f>SUM(E41:E43)</f>
        <v>45000</v>
      </c>
      <c r="F44" s="12"/>
    </row>
    <row r="45" spans="2:6" x14ac:dyDescent="0.2">
      <c r="B45" s="5">
        <v>2212</v>
      </c>
      <c r="C45" s="5">
        <v>5021</v>
      </c>
      <c r="D45" s="7" t="s">
        <v>7</v>
      </c>
      <c r="E45" s="37">
        <v>6000</v>
      </c>
      <c r="F45" s="12"/>
    </row>
    <row r="46" spans="2:6" x14ac:dyDescent="0.2">
      <c r="B46" s="5">
        <v>2212</v>
      </c>
      <c r="C46" s="5">
        <v>5139</v>
      </c>
      <c r="D46" s="7" t="s">
        <v>9</v>
      </c>
      <c r="E46" s="37">
        <v>5000</v>
      </c>
      <c r="F46" s="12"/>
    </row>
    <row r="47" spans="2:6" x14ac:dyDescent="0.2">
      <c r="B47" s="5">
        <v>2212</v>
      </c>
      <c r="C47" s="5">
        <v>5156</v>
      </c>
      <c r="D47" s="7" t="s">
        <v>5</v>
      </c>
      <c r="E47" s="37">
        <v>2000</v>
      </c>
      <c r="F47" s="12"/>
    </row>
    <row r="48" spans="2:6" x14ac:dyDescent="0.2">
      <c r="B48" s="2">
        <v>2212</v>
      </c>
      <c r="C48" s="2">
        <v>5169</v>
      </c>
      <c r="D48" s="14" t="s">
        <v>12</v>
      </c>
      <c r="E48" s="37">
        <v>5000</v>
      </c>
      <c r="F48" s="12"/>
    </row>
    <row r="49" spans="2:6" x14ac:dyDescent="0.2">
      <c r="B49" s="2">
        <v>2212</v>
      </c>
      <c r="C49" s="2">
        <v>5171</v>
      </c>
      <c r="D49" s="14" t="s">
        <v>13</v>
      </c>
      <c r="E49" s="37">
        <v>5000</v>
      </c>
      <c r="F49" s="12"/>
    </row>
    <row r="50" spans="2:6" x14ac:dyDescent="0.2">
      <c r="B50" s="1"/>
      <c r="C50" s="1"/>
      <c r="D50" s="22" t="s">
        <v>55</v>
      </c>
      <c r="E50" s="36">
        <f>SUM(E45:E49)</f>
        <v>23000</v>
      </c>
      <c r="F50" s="12"/>
    </row>
    <row r="51" spans="2:6" x14ac:dyDescent="0.2">
      <c r="B51" s="2">
        <v>2310</v>
      </c>
      <c r="C51" s="2">
        <v>5151</v>
      </c>
      <c r="D51" s="1" t="s">
        <v>156</v>
      </c>
      <c r="E51" s="37">
        <v>80000</v>
      </c>
      <c r="F51" s="73" t="s">
        <v>157</v>
      </c>
    </row>
    <row r="52" spans="2:6" x14ac:dyDescent="0.2">
      <c r="B52" s="2">
        <v>2310</v>
      </c>
      <c r="C52" s="2">
        <v>5169</v>
      </c>
      <c r="D52" s="1" t="s">
        <v>12</v>
      </c>
      <c r="E52" s="37">
        <v>10000</v>
      </c>
      <c r="F52" s="73" t="s">
        <v>159</v>
      </c>
    </row>
    <row r="53" spans="2:6" x14ac:dyDescent="0.2">
      <c r="B53" s="5">
        <v>2310</v>
      </c>
      <c r="C53" s="5">
        <v>6121</v>
      </c>
      <c r="D53" s="7" t="s">
        <v>42</v>
      </c>
      <c r="E53" s="39">
        <f>1138000+200000+300000</f>
        <v>1638000</v>
      </c>
      <c r="F53" s="73" t="s">
        <v>175</v>
      </c>
    </row>
    <row r="54" spans="2:6" x14ac:dyDescent="0.2">
      <c r="B54" s="1"/>
      <c r="C54" s="1"/>
      <c r="D54" s="8" t="s">
        <v>56</v>
      </c>
      <c r="E54" s="38">
        <f>SUM(E51:E53)</f>
        <v>1728000</v>
      </c>
      <c r="F54" s="12"/>
    </row>
    <row r="55" spans="2:6" x14ac:dyDescent="0.2">
      <c r="B55" s="2">
        <v>2321</v>
      </c>
      <c r="C55" s="2">
        <v>5021</v>
      </c>
      <c r="D55" s="1" t="s">
        <v>7</v>
      </c>
      <c r="E55" s="37">
        <v>5500</v>
      </c>
      <c r="F55" s="77" t="s">
        <v>161</v>
      </c>
    </row>
    <row r="56" spans="2:6" x14ac:dyDescent="0.2">
      <c r="B56" s="5">
        <v>2321</v>
      </c>
      <c r="C56" s="5">
        <v>5139</v>
      </c>
      <c r="D56" s="7" t="s">
        <v>9</v>
      </c>
      <c r="E56" s="39">
        <v>3000</v>
      </c>
      <c r="F56" s="12"/>
    </row>
    <row r="57" spans="2:6" x14ac:dyDescent="0.2">
      <c r="B57" s="2">
        <v>2321</v>
      </c>
      <c r="C57" s="2">
        <v>5154</v>
      </c>
      <c r="D57" s="1" t="s">
        <v>11</v>
      </c>
      <c r="E57" s="37">
        <v>20000</v>
      </c>
      <c r="F57" s="77" t="s">
        <v>162</v>
      </c>
    </row>
    <row r="58" spans="2:6" x14ac:dyDescent="0.2">
      <c r="B58" s="2">
        <v>2321</v>
      </c>
      <c r="C58" s="2">
        <v>5169</v>
      </c>
      <c r="D58" s="1" t="s">
        <v>12</v>
      </c>
      <c r="E58" s="40">
        <v>20000</v>
      </c>
      <c r="F58" s="77" t="s">
        <v>163</v>
      </c>
    </row>
    <row r="59" spans="2:6" x14ac:dyDescent="0.2">
      <c r="B59" s="5">
        <v>2321</v>
      </c>
      <c r="C59" s="5">
        <v>5171</v>
      </c>
      <c r="D59" s="7" t="s">
        <v>13</v>
      </c>
      <c r="E59" s="37">
        <v>5000</v>
      </c>
      <c r="F59" s="12"/>
    </row>
    <row r="60" spans="2:6" x14ac:dyDescent="0.2">
      <c r="B60" s="5">
        <v>2321</v>
      </c>
      <c r="C60" s="5">
        <v>6121</v>
      </c>
      <c r="D60" s="7" t="s">
        <v>42</v>
      </c>
      <c r="E60" s="39">
        <v>3493000</v>
      </c>
      <c r="F60" s="73" t="s">
        <v>160</v>
      </c>
    </row>
    <row r="61" spans="2:6" x14ac:dyDescent="0.2">
      <c r="B61" s="1"/>
      <c r="C61" s="1"/>
      <c r="D61" s="8" t="s">
        <v>57</v>
      </c>
      <c r="E61" s="38">
        <f>SUM(E55:E60)</f>
        <v>3546500</v>
      </c>
      <c r="F61" s="12"/>
    </row>
    <row r="62" spans="2:6" x14ac:dyDescent="0.2">
      <c r="B62" s="2">
        <v>3314</v>
      </c>
      <c r="C62" s="2">
        <v>5021</v>
      </c>
      <c r="D62" s="1" t="s">
        <v>7</v>
      </c>
      <c r="E62" s="34">
        <v>3000</v>
      </c>
      <c r="F62" s="12"/>
    </row>
    <row r="63" spans="2:6" x14ac:dyDescent="0.2">
      <c r="B63" s="1"/>
      <c r="C63" s="1"/>
      <c r="D63" s="8" t="s">
        <v>58</v>
      </c>
      <c r="E63" s="38">
        <f>SUM(E62)</f>
        <v>3000</v>
      </c>
      <c r="F63" s="12"/>
    </row>
    <row r="64" spans="2:6" x14ac:dyDescent="0.2">
      <c r="B64" s="5">
        <v>3326</v>
      </c>
      <c r="C64" s="5">
        <v>5139</v>
      </c>
      <c r="D64" s="23" t="s">
        <v>9</v>
      </c>
      <c r="E64" s="37">
        <v>3000</v>
      </c>
      <c r="F64" s="12"/>
    </row>
    <row r="65" spans="2:6" x14ac:dyDescent="0.2">
      <c r="B65" s="5">
        <v>3326</v>
      </c>
      <c r="C65" s="5">
        <v>5154</v>
      </c>
      <c r="D65" s="23" t="s">
        <v>11</v>
      </c>
      <c r="E65" s="37">
        <v>2000</v>
      </c>
      <c r="F65" s="12"/>
    </row>
    <row r="66" spans="2:6" x14ac:dyDescent="0.2">
      <c r="B66" s="5">
        <v>3326</v>
      </c>
      <c r="C66" s="5">
        <v>5171</v>
      </c>
      <c r="D66" s="23" t="s">
        <v>13</v>
      </c>
      <c r="E66" s="37">
        <v>60000</v>
      </c>
      <c r="F66" s="12"/>
    </row>
    <row r="67" spans="2:6" x14ac:dyDescent="0.2">
      <c r="B67" s="1"/>
      <c r="C67" s="1"/>
      <c r="D67" s="22" t="s">
        <v>59</v>
      </c>
      <c r="E67" s="38">
        <f>SUM(E64:E66)</f>
        <v>65000</v>
      </c>
      <c r="F67" s="12"/>
    </row>
    <row r="68" spans="2:6" x14ac:dyDescent="0.2">
      <c r="B68" s="5">
        <v>3392</v>
      </c>
      <c r="C68" s="5">
        <v>5139</v>
      </c>
      <c r="D68" s="23" t="s">
        <v>9</v>
      </c>
      <c r="E68" s="40">
        <v>5000</v>
      </c>
      <c r="F68" s="12"/>
    </row>
    <row r="69" spans="2:6" x14ac:dyDescent="0.2">
      <c r="B69" s="42">
        <v>3392</v>
      </c>
      <c r="C69" s="42">
        <v>5169</v>
      </c>
      <c r="D69" s="23" t="s">
        <v>12</v>
      </c>
      <c r="E69" s="40">
        <v>3000</v>
      </c>
      <c r="F69" s="12"/>
    </row>
    <row r="70" spans="2:6" x14ac:dyDescent="0.2">
      <c r="B70" s="42">
        <v>3392</v>
      </c>
      <c r="C70" s="42">
        <v>5171</v>
      </c>
      <c r="D70" s="23" t="s">
        <v>13</v>
      </c>
      <c r="E70" s="40">
        <v>20000</v>
      </c>
      <c r="F70" s="12"/>
    </row>
    <row r="71" spans="2:6" x14ac:dyDescent="0.2">
      <c r="B71" s="42"/>
      <c r="C71" s="42"/>
      <c r="D71" s="22" t="s">
        <v>60</v>
      </c>
      <c r="E71" s="38">
        <f>SUM(E68:E70)</f>
        <v>28000</v>
      </c>
      <c r="F71" s="12"/>
    </row>
    <row r="72" spans="2:6" x14ac:dyDescent="0.2">
      <c r="B72" s="42">
        <v>3399</v>
      </c>
      <c r="C72" s="42">
        <v>5139</v>
      </c>
      <c r="D72" s="23" t="s">
        <v>9</v>
      </c>
      <c r="E72" s="40">
        <v>4000</v>
      </c>
      <c r="F72" s="12"/>
    </row>
    <row r="73" spans="2:6" x14ac:dyDescent="0.2">
      <c r="B73" s="42">
        <v>3399</v>
      </c>
      <c r="C73" s="42">
        <v>5169</v>
      </c>
      <c r="D73" s="23" t="s">
        <v>12</v>
      </c>
      <c r="E73" s="40">
        <v>15000</v>
      </c>
      <c r="F73" s="12"/>
    </row>
    <row r="74" spans="2:6" x14ac:dyDescent="0.2">
      <c r="B74" s="42">
        <v>3399</v>
      </c>
      <c r="C74" s="42">
        <v>5175</v>
      </c>
      <c r="D74" s="23" t="s">
        <v>14</v>
      </c>
      <c r="E74" s="40">
        <v>100000</v>
      </c>
      <c r="F74" s="73" t="s">
        <v>62</v>
      </c>
    </row>
    <row r="75" spans="2:6" x14ac:dyDescent="0.2">
      <c r="B75" s="42">
        <v>3399</v>
      </c>
      <c r="C75" s="42">
        <v>5194</v>
      </c>
      <c r="D75" s="23" t="s">
        <v>15</v>
      </c>
      <c r="E75" s="40">
        <v>40000</v>
      </c>
      <c r="F75" s="73" t="s">
        <v>61</v>
      </c>
    </row>
    <row r="76" spans="2:6" x14ac:dyDescent="0.2">
      <c r="B76" s="42">
        <v>3399</v>
      </c>
      <c r="C76" s="42">
        <v>5492</v>
      </c>
      <c r="D76" s="23" t="s">
        <v>164</v>
      </c>
      <c r="E76" s="40">
        <v>10000</v>
      </c>
      <c r="F76" s="73"/>
    </row>
    <row r="77" spans="2:6" x14ac:dyDescent="0.2">
      <c r="B77" s="42"/>
      <c r="C77" s="42"/>
      <c r="D77" s="22" t="s">
        <v>63</v>
      </c>
      <c r="E77" s="38">
        <f>SUM(E72:E76)</f>
        <v>169000</v>
      </c>
      <c r="F77" s="12"/>
    </row>
    <row r="78" spans="2:6" s="10" customFormat="1" x14ac:dyDescent="0.2">
      <c r="B78" s="42">
        <v>3419</v>
      </c>
      <c r="C78" s="42">
        <v>5222</v>
      </c>
      <c r="D78" s="23" t="s">
        <v>64</v>
      </c>
      <c r="E78" s="40">
        <v>20000</v>
      </c>
      <c r="F78" s="73" t="s">
        <v>65</v>
      </c>
    </row>
    <row r="79" spans="2:6" s="10" customFormat="1" x14ac:dyDescent="0.2">
      <c r="B79" s="41"/>
      <c r="C79" s="41"/>
      <c r="D79" s="22" t="s">
        <v>66</v>
      </c>
      <c r="E79" s="38">
        <f>SUM(E78)</f>
        <v>20000</v>
      </c>
      <c r="F79" s="73"/>
    </row>
    <row r="80" spans="2:6" s="10" customFormat="1" x14ac:dyDescent="0.2">
      <c r="B80" s="42">
        <v>3429</v>
      </c>
      <c r="C80" s="42">
        <v>5021</v>
      </c>
      <c r="D80" s="23" t="s">
        <v>7</v>
      </c>
      <c r="E80" s="40">
        <v>5000</v>
      </c>
      <c r="F80" s="73"/>
    </row>
    <row r="81" spans="2:6" s="10" customFormat="1" x14ac:dyDescent="0.2">
      <c r="B81" s="42">
        <v>3429</v>
      </c>
      <c r="C81" s="42">
        <v>5137</v>
      </c>
      <c r="D81" s="23" t="s">
        <v>69</v>
      </c>
      <c r="E81" s="40">
        <v>6000</v>
      </c>
      <c r="F81" s="73"/>
    </row>
    <row r="82" spans="2:6" s="10" customFormat="1" x14ac:dyDescent="0.2">
      <c r="B82" s="42">
        <v>3429</v>
      </c>
      <c r="C82" s="42">
        <v>5139</v>
      </c>
      <c r="D82" s="23" t="s">
        <v>9</v>
      </c>
      <c r="E82" s="40">
        <v>20000</v>
      </c>
      <c r="F82" s="73"/>
    </row>
    <row r="83" spans="2:6" s="10" customFormat="1" x14ac:dyDescent="0.2">
      <c r="B83" s="42">
        <v>3429</v>
      </c>
      <c r="C83" s="42">
        <v>5169</v>
      </c>
      <c r="D83" s="23" t="s">
        <v>12</v>
      </c>
      <c r="E83" s="40">
        <v>10000</v>
      </c>
      <c r="F83" s="73"/>
    </row>
    <row r="84" spans="2:6" s="10" customFormat="1" x14ac:dyDescent="0.2">
      <c r="B84" s="42">
        <v>3429</v>
      </c>
      <c r="C84" s="42">
        <v>5171</v>
      </c>
      <c r="D84" s="23" t="s">
        <v>13</v>
      </c>
      <c r="E84" s="40">
        <v>5000</v>
      </c>
      <c r="F84" s="73"/>
    </row>
    <row r="85" spans="2:6" s="10" customFormat="1" x14ac:dyDescent="0.2">
      <c r="B85" s="41"/>
      <c r="C85" s="41"/>
      <c r="D85" s="22" t="s">
        <v>70</v>
      </c>
      <c r="E85" s="38">
        <f>SUM(E80:E84)</f>
        <v>46000</v>
      </c>
      <c r="F85" s="73" t="s">
        <v>165</v>
      </c>
    </row>
    <row r="86" spans="2:6" s="10" customFormat="1" x14ac:dyDescent="0.2">
      <c r="B86" s="42">
        <v>3612</v>
      </c>
      <c r="C86" s="42">
        <v>5139</v>
      </c>
      <c r="D86" s="23" t="s">
        <v>9</v>
      </c>
      <c r="E86" s="40">
        <v>5000</v>
      </c>
      <c r="F86" s="73"/>
    </row>
    <row r="87" spans="2:6" s="10" customFormat="1" x14ac:dyDescent="0.2">
      <c r="B87" s="42">
        <v>3612</v>
      </c>
      <c r="C87" s="42">
        <v>5154</v>
      </c>
      <c r="D87" s="23" t="s">
        <v>11</v>
      </c>
      <c r="E87" s="40">
        <v>30000</v>
      </c>
      <c r="F87" s="73"/>
    </row>
    <row r="88" spans="2:6" s="10" customFormat="1" x14ac:dyDescent="0.2">
      <c r="B88" s="42">
        <v>3612</v>
      </c>
      <c r="C88" s="42">
        <v>5163</v>
      </c>
      <c r="D88" s="23" t="s">
        <v>22</v>
      </c>
      <c r="E88" s="40">
        <v>9500</v>
      </c>
      <c r="F88" s="73" t="s">
        <v>72</v>
      </c>
    </row>
    <row r="89" spans="2:6" s="10" customFormat="1" x14ac:dyDescent="0.2">
      <c r="B89" s="42">
        <v>3612</v>
      </c>
      <c r="C89" s="42">
        <v>5169</v>
      </c>
      <c r="D89" s="23" t="s">
        <v>12</v>
      </c>
      <c r="E89" s="40">
        <v>10000</v>
      </c>
      <c r="F89" s="73" t="s">
        <v>166</v>
      </c>
    </row>
    <row r="90" spans="2:6" s="10" customFormat="1" x14ac:dyDescent="0.2">
      <c r="B90" s="42">
        <v>3612</v>
      </c>
      <c r="C90" s="42">
        <v>5171</v>
      </c>
      <c r="D90" s="23" t="s">
        <v>13</v>
      </c>
      <c r="E90" s="40">
        <v>5000</v>
      </c>
      <c r="F90" s="73"/>
    </row>
    <row r="91" spans="2:6" s="10" customFormat="1" x14ac:dyDescent="0.2">
      <c r="B91" s="42"/>
      <c r="C91" s="42"/>
      <c r="D91" s="22" t="s">
        <v>71</v>
      </c>
      <c r="E91" s="38">
        <f>SUM(E86:E90)</f>
        <v>59500</v>
      </c>
      <c r="F91" s="73"/>
    </row>
    <row r="92" spans="2:6" s="10" customFormat="1" x14ac:dyDescent="0.2">
      <c r="B92" s="42">
        <v>3613</v>
      </c>
      <c r="C92" s="42">
        <v>5154</v>
      </c>
      <c r="D92" s="23" t="s">
        <v>11</v>
      </c>
      <c r="E92" s="40">
        <v>3000</v>
      </c>
      <c r="F92" s="73"/>
    </row>
    <row r="93" spans="2:6" s="10" customFormat="1" x14ac:dyDescent="0.2">
      <c r="B93" s="42">
        <v>3613</v>
      </c>
      <c r="C93" s="42">
        <v>5169</v>
      </c>
      <c r="D93" s="23" t="s">
        <v>12</v>
      </c>
      <c r="E93" s="40">
        <v>1500</v>
      </c>
      <c r="F93" s="73" t="s">
        <v>73</v>
      </c>
    </row>
    <row r="94" spans="2:6" s="10" customFormat="1" x14ac:dyDescent="0.2">
      <c r="B94" s="42"/>
      <c r="C94" s="42"/>
      <c r="D94" s="22" t="s">
        <v>74</v>
      </c>
      <c r="E94" s="38">
        <f>SUM(E92:E93)</f>
        <v>4500</v>
      </c>
      <c r="F94" s="73"/>
    </row>
    <row r="95" spans="2:6" s="10" customFormat="1" x14ac:dyDescent="0.2">
      <c r="B95" s="42">
        <v>3631</v>
      </c>
      <c r="C95" s="42">
        <v>5154</v>
      </c>
      <c r="D95" s="23" t="s">
        <v>11</v>
      </c>
      <c r="E95" s="40">
        <v>80000</v>
      </c>
      <c r="F95" s="73"/>
    </row>
    <row r="96" spans="2:6" s="10" customFormat="1" x14ac:dyDescent="0.2">
      <c r="B96" s="42">
        <v>3631</v>
      </c>
      <c r="C96" s="42">
        <v>5171</v>
      </c>
      <c r="D96" s="23" t="s">
        <v>13</v>
      </c>
      <c r="E96" s="40">
        <v>100000</v>
      </c>
      <c r="F96" s="73" t="s">
        <v>167</v>
      </c>
    </row>
    <row r="97" spans="2:6" s="10" customFormat="1" x14ac:dyDescent="0.2">
      <c r="B97" s="42"/>
      <c r="C97" s="42"/>
      <c r="D97" s="22" t="s">
        <v>75</v>
      </c>
      <c r="E97" s="38">
        <f>SUM(E95:E96)</f>
        <v>180000</v>
      </c>
      <c r="F97" s="73"/>
    </row>
    <row r="98" spans="2:6" s="10" customFormat="1" x14ac:dyDescent="0.2">
      <c r="B98" s="42">
        <v>3635</v>
      </c>
      <c r="C98" s="42">
        <v>6119</v>
      </c>
      <c r="D98" s="23" t="s">
        <v>176</v>
      </c>
      <c r="E98" s="40">
        <v>100000</v>
      </c>
      <c r="F98" s="73" t="s">
        <v>178</v>
      </c>
    </row>
    <row r="99" spans="2:6" s="10" customFormat="1" x14ac:dyDescent="0.2">
      <c r="B99" s="42"/>
      <c r="C99" s="42"/>
      <c r="D99" s="22" t="s">
        <v>177</v>
      </c>
      <c r="E99" s="38">
        <f>E98</f>
        <v>100000</v>
      </c>
      <c r="F99" s="73"/>
    </row>
    <row r="100" spans="2:6" s="10" customFormat="1" x14ac:dyDescent="0.2">
      <c r="B100" s="42">
        <v>3639</v>
      </c>
      <c r="C100" s="42">
        <v>6130</v>
      </c>
      <c r="D100" s="23" t="s">
        <v>16</v>
      </c>
      <c r="E100" s="40">
        <v>10000</v>
      </c>
      <c r="F100" s="73" t="s">
        <v>76</v>
      </c>
    </row>
    <row r="101" spans="2:6" s="10" customFormat="1" x14ac:dyDescent="0.2">
      <c r="B101" s="42"/>
      <c r="C101" s="42"/>
      <c r="D101" s="22" t="s">
        <v>77</v>
      </c>
      <c r="E101" s="25">
        <f>SUM(E100)</f>
        <v>10000</v>
      </c>
      <c r="F101" s="73"/>
    </row>
    <row r="102" spans="2:6" s="10" customFormat="1" x14ac:dyDescent="0.2">
      <c r="B102" s="42">
        <v>3722</v>
      </c>
      <c r="C102" s="42">
        <v>5139</v>
      </c>
      <c r="D102" s="23" t="s">
        <v>9</v>
      </c>
      <c r="E102" s="40">
        <v>5000</v>
      </c>
      <c r="F102" s="73"/>
    </row>
    <row r="103" spans="2:6" s="10" customFormat="1" x14ac:dyDescent="0.2">
      <c r="B103" s="42">
        <v>3722</v>
      </c>
      <c r="C103" s="42">
        <v>5169</v>
      </c>
      <c r="D103" s="23" t="s">
        <v>12</v>
      </c>
      <c r="E103" s="40">
        <v>300000</v>
      </c>
      <c r="F103" s="73" t="s">
        <v>78</v>
      </c>
    </row>
    <row r="104" spans="2:6" s="10" customFormat="1" x14ac:dyDescent="0.2">
      <c r="B104" s="42"/>
      <c r="C104" s="42"/>
      <c r="D104" s="22" t="s">
        <v>79</v>
      </c>
      <c r="E104" s="38">
        <f>SUM(E102:E103)</f>
        <v>305000</v>
      </c>
      <c r="F104" s="73"/>
    </row>
    <row r="105" spans="2:6" s="10" customFormat="1" x14ac:dyDescent="0.2">
      <c r="B105" s="42">
        <v>3745</v>
      </c>
      <c r="C105" s="42">
        <v>5021</v>
      </c>
      <c r="D105" s="23" t="s">
        <v>80</v>
      </c>
      <c r="E105" s="40">
        <v>20000</v>
      </c>
      <c r="F105" s="73" t="s">
        <v>81</v>
      </c>
    </row>
    <row r="106" spans="2:6" s="10" customFormat="1" x14ac:dyDescent="0.2">
      <c r="B106" s="42">
        <v>3745</v>
      </c>
      <c r="C106" s="42">
        <v>5132</v>
      </c>
      <c r="D106" s="23" t="s">
        <v>82</v>
      </c>
      <c r="E106" s="40">
        <v>1000</v>
      </c>
      <c r="F106" s="73"/>
    </row>
    <row r="107" spans="2:6" s="10" customFormat="1" x14ac:dyDescent="0.2">
      <c r="B107" s="42">
        <v>3745</v>
      </c>
      <c r="C107" s="42">
        <v>5139</v>
      </c>
      <c r="D107" s="23" t="s">
        <v>9</v>
      </c>
      <c r="E107" s="40">
        <v>25000</v>
      </c>
      <c r="F107" s="73"/>
    </row>
    <row r="108" spans="2:6" x14ac:dyDescent="0.2">
      <c r="B108" s="2">
        <v>3745</v>
      </c>
      <c r="C108" s="2">
        <v>5156</v>
      </c>
      <c r="D108" s="23" t="s">
        <v>5</v>
      </c>
      <c r="E108" s="24">
        <v>10000</v>
      </c>
      <c r="F108" s="12"/>
    </row>
    <row r="109" spans="2:6" x14ac:dyDescent="0.2">
      <c r="B109" s="2">
        <v>3745</v>
      </c>
      <c r="C109" s="2">
        <v>5169</v>
      </c>
      <c r="D109" s="23" t="s">
        <v>12</v>
      </c>
      <c r="E109" s="24">
        <v>30000</v>
      </c>
      <c r="F109" s="12"/>
    </row>
    <row r="110" spans="2:6" x14ac:dyDescent="0.2">
      <c r="B110" s="2">
        <v>3745</v>
      </c>
      <c r="C110" s="2">
        <v>5171</v>
      </c>
      <c r="D110" s="23" t="s">
        <v>13</v>
      </c>
      <c r="E110" s="24">
        <v>40000</v>
      </c>
      <c r="F110" s="12"/>
    </row>
    <row r="111" spans="2:6" x14ac:dyDescent="0.2">
      <c r="B111" s="5">
        <v>3745</v>
      </c>
      <c r="C111" s="5">
        <v>6122</v>
      </c>
      <c r="D111" s="23" t="s">
        <v>41</v>
      </c>
      <c r="E111" s="24">
        <v>50000</v>
      </c>
      <c r="F111" s="12"/>
    </row>
    <row r="112" spans="2:6" x14ac:dyDescent="0.2">
      <c r="B112" s="1"/>
      <c r="C112" s="1"/>
      <c r="D112" s="22" t="s">
        <v>83</v>
      </c>
      <c r="E112" s="25">
        <f>SUM(E105:E111)</f>
        <v>176000</v>
      </c>
      <c r="F112" s="12"/>
    </row>
    <row r="113" spans="2:7" x14ac:dyDescent="0.2">
      <c r="B113" s="5">
        <v>4350</v>
      </c>
      <c r="C113" s="5">
        <v>5229</v>
      </c>
      <c r="D113" s="23" t="s">
        <v>168</v>
      </c>
      <c r="E113" s="24">
        <v>20000</v>
      </c>
      <c r="F113" s="12"/>
    </row>
    <row r="114" spans="2:7" x14ac:dyDescent="0.2">
      <c r="B114" s="41"/>
      <c r="C114" s="41"/>
      <c r="D114" s="22" t="s">
        <v>169</v>
      </c>
      <c r="E114" s="25">
        <f>E113</f>
        <v>20000</v>
      </c>
      <c r="F114" s="12"/>
    </row>
    <row r="115" spans="2:7" x14ac:dyDescent="0.2">
      <c r="B115" s="5">
        <v>5213</v>
      </c>
      <c r="C115" s="5">
        <v>5903</v>
      </c>
      <c r="D115" s="23" t="s">
        <v>170</v>
      </c>
      <c r="E115" s="24">
        <v>10000</v>
      </c>
      <c r="F115" s="12"/>
    </row>
    <row r="116" spans="2:7" x14ac:dyDescent="0.2">
      <c r="B116" s="1"/>
      <c r="C116" s="1"/>
      <c r="D116" s="22" t="s">
        <v>171</v>
      </c>
      <c r="E116" s="25">
        <f>SUM(E115)</f>
        <v>10000</v>
      </c>
      <c r="F116" s="12"/>
      <c r="G116" s="10"/>
    </row>
    <row r="117" spans="2:7" x14ac:dyDescent="0.2">
      <c r="B117" s="2">
        <v>5512</v>
      </c>
      <c r="C117" s="2">
        <v>5139</v>
      </c>
      <c r="D117" s="7" t="s">
        <v>9</v>
      </c>
      <c r="E117" s="27">
        <v>10000</v>
      </c>
      <c r="F117" s="12"/>
      <c r="G117" s="10"/>
    </row>
    <row r="118" spans="2:7" x14ac:dyDescent="0.2">
      <c r="B118" s="2">
        <v>5512</v>
      </c>
      <c r="C118" s="2">
        <v>5156</v>
      </c>
      <c r="D118" s="1" t="s">
        <v>5</v>
      </c>
      <c r="E118" s="26">
        <v>3000</v>
      </c>
      <c r="F118" s="12"/>
      <c r="G118" s="10"/>
    </row>
    <row r="119" spans="2:7" x14ac:dyDescent="0.2">
      <c r="B119" s="2">
        <v>5512</v>
      </c>
      <c r="C119" s="2">
        <v>5169</v>
      </c>
      <c r="D119" s="14" t="s">
        <v>12</v>
      </c>
      <c r="E119" s="26">
        <v>5000</v>
      </c>
      <c r="F119" s="12"/>
    </row>
    <row r="120" spans="2:7" x14ac:dyDescent="0.2">
      <c r="B120" s="2">
        <v>5512</v>
      </c>
      <c r="C120" s="2">
        <v>5171</v>
      </c>
      <c r="D120" s="14" t="s">
        <v>13</v>
      </c>
      <c r="E120" s="26">
        <v>5000</v>
      </c>
      <c r="F120" s="12"/>
    </row>
    <row r="121" spans="2:7" x14ac:dyDescent="0.2">
      <c r="B121" s="1"/>
      <c r="C121" s="1"/>
      <c r="D121" s="22" t="s">
        <v>84</v>
      </c>
      <c r="E121" s="25">
        <f>SUM(E117:E120)</f>
        <v>23000</v>
      </c>
      <c r="F121" s="12"/>
    </row>
    <row r="122" spans="2:7" x14ac:dyDescent="0.2">
      <c r="B122" s="5">
        <v>6112</v>
      </c>
      <c r="C122" s="2">
        <v>5023</v>
      </c>
      <c r="D122" s="14" t="s">
        <v>27</v>
      </c>
      <c r="E122" s="26">
        <v>620000</v>
      </c>
      <c r="F122" s="73" t="s">
        <v>109</v>
      </c>
    </row>
    <row r="123" spans="2:7" x14ac:dyDescent="0.2">
      <c r="B123" s="5">
        <v>6112</v>
      </c>
      <c r="C123" s="2">
        <v>5031</v>
      </c>
      <c r="D123" s="14" t="s">
        <v>173</v>
      </c>
      <c r="E123" s="26">
        <f>ZO!K6*0.248</f>
        <v>130521.408</v>
      </c>
      <c r="F123" s="73"/>
    </row>
    <row r="124" spans="2:7" x14ac:dyDescent="0.2">
      <c r="B124" s="5">
        <v>6112</v>
      </c>
      <c r="C124" s="5">
        <v>5032</v>
      </c>
      <c r="D124" s="7" t="s">
        <v>21</v>
      </c>
      <c r="E124" s="27">
        <f>E122*0.09</f>
        <v>55800</v>
      </c>
      <c r="F124" s="12"/>
    </row>
    <row r="125" spans="2:7" x14ac:dyDescent="0.2">
      <c r="B125" s="5">
        <v>6112</v>
      </c>
      <c r="C125" s="2">
        <v>5173</v>
      </c>
      <c r="D125" s="1" t="s">
        <v>6</v>
      </c>
      <c r="E125" s="26">
        <v>6000</v>
      </c>
      <c r="F125" s="12"/>
    </row>
    <row r="126" spans="2:7" x14ac:dyDescent="0.2">
      <c r="B126" s="1"/>
      <c r="C126" s="1"/>
      <c r="D126" s="22" t="s">
        <v>110</v>
      </c>
      <c r="E126" s="25">
        <f>SUM(E122:E125)</f>
        <v>812321.40800000005</v>
      </c>
      <c r="F126" s="12"/>
    </row>
    <row r="127" spans="2:7" x14ac:dyDescent="0.2">
      <c r="B127" s="5">
        <v>6171</v>
      </c>
      <c r="C127" s="2">
        <v>5011</v>
      </c>
      <c r="D127" s="14" t="s">
        <v>124</v>
      </c>
      <c r="E127" s="26">
        <f>26000*12</f>
        <v>312000</v>
      </c>
      <c r="F127" s="12"/>
    </row>
    <row r="128" spans="2:7" x14ac:dyDescent="0.2">
      <c r="B128" s="5">
        <v>6171</v>
      </c>
      <c r="C128" s="2">
        <v>5021</v>
      </c>
      <c r="D128" s="1" t="s">
        <v>7</v>
      </c>
      <c r="E128" s="26">
        <v>200000</v>
      </c>
      <c r="F128" s="73" t="s">
        <v>111</v>
      </c>
    </row>
    <row r="129" spans="2:11" x14ac:dyDescent="0.2">
      <c r="B129" s="5">
        <v>6171</v>
      </c>
      <c r="C129" s="5">
        <v>5031</v>
      </c>
      <c r="D129" s="23" t="s">
        <v>112</v>
      </c>
      <c r="E129" s="24">
        <f>36000+(E127*0.25)</f>
        <v>114000</v>
      </c>
      <c r="F129" s="12"/>
    </row>
    <row r="130" spans="2:11" x14ac:dyDescent="0.2">
      <c r="B130" s="5">
        <v>6171</v>
      </c>
      <c r="C130" s="2">
        <v>5032</v>
      </c>
      <c r="D130" s="14" t="s">
        <v>113</v>
      </c>
      <c r="E130" s="26">
        <v>42000</v>
      </c>
      <c r="F130" s="12"/>
    </row>
    <row r="131" spans="2:11" x14ac:dyDescent="0.2">
      <c r="B131" s="5">
        <v>6171</v>
      </c>
      <c r="C131" s="2">
        <v>5038</v>
      </c>
      <c r="D131" s="14" t="s">
        <v>114</v>
      </c>
      <c r="E131" s="26">
        <v>2000</v>
      </c>
      <c r="F131" s="12"/>
    </row>
    <row r="132" spans="2:11" x14ac:dyDescent="0.2">
      <c r="B132" s="5">
        <v>6171</v>
      </c>
      <c r="C132" s="2">
        <v>5136</v>
      </c>
      <c r="D132" s="14" t="s">
        <v>115</v>
      </c>
      <c r="E132" s="26">
        <v>1000</v>
      </c>
      <c r="F132" s="12"/>
    </row>
    <row r="133" spans="2:11" x14ac:dyDescent="0.2">
      <c r="B133" s="5">
        <v>6171</v>
      </c>
      <c r="C133" s="2">
        <v>5137</v>
      </c>
      <c r="D133" s="1" t="s">
        <v>8</v>
      </c>
      <c r="E133" s="26">
        <v>25000</v>
      </c>
      <c r="F133" s="73" t="s">
        <v>118</v>
      </c>
    </row>
    <row r="134" spans="2:11" x14ac:dyDescent="0.2">
      <c r="B134" s="5">
        <v>6171</v>
      </c>
      <c r="C134" s="2">
        <v>5139</v>
      </c>
      <c r="D134" s="1" t="s">
        <v>9</v>
      </c>
      <c r="E134" s="26">
        <v>80000</v>
      </c>
      <c r="F134" s="12"/>
    </row>
    <row r="135" spans="2:11" x14ac:dyDescent="0.2">
      <c r="B135" s="5">
        <v>6171</v>
      </c>
      <c r="C135" s="5">
        <v>5153</v>
      </c>
      <c r="D135" s="21" t="s">
        <v>10</v>
      </c>
      <c r="E135" s="24">
        <v>60000</v>
      </c>
      <c r="F135" s="12"/>
    </row>
    <row r="136" spans="2:11" x14ac:dyDescent="0.2">
      <c r="B136" s="5">
        <v>6171</v>
      </c>
      <c r="C136" s="2">
        <v>5154</v>
      </c>
      <c r="D136" s="1" t="s">
        <v>11</v>
      </c>
      <c r="E136" s="26">
        <v>40000</v>
      </c>
      <c r="F136" s="12"/>
    </row>
    <row r="137" spans="2:11" x14ac:dyDescent="0.2">
      <c r="B137" s="5">
        <v>6171</v>
      </c>
      <c r="C137" s="2">
        <v>5161</v>
      </c>
      <c r="D137" s="1" t="s">
        <v>17</v>
      </c>
      <c r="E137" s="26">
        <v>1500</v>
      </c>
      <c r="F137" s="12"/>
    </row>
    <row r="138" spans="2:11" x14ac:dyDescent="0.2">
      <c r="B138" s="5">
        <v>6171</v>
      </c>
      <c r="C138" s="2">
        <v>5162</v>
      </c>
      <c r="D138" s="1" t="s">
        <v>18</v>
      </c>
      <c r="E138" s="26">
        <v>18000</v>
      </c>
      <c r="F138" s="12"/>
    </row>
    <row r="139" spans="2:11" x14ac:dyDescent="0.2">
      <c r="B139" s="5">
        <v>6171</v>
      </c>
      <c r="C139" s="2">
        <v>5164</v>
      </c>
      <c r="D139" s="14" t="s">
        <v>116</v>
      </c>
      <c r="E139" s="26">
        <v>3500</v>
      </c>
      <c r="F139" s="12"/>
    </row>
    <row r="140" spans="2:11" x14ac:dyDescent="0.2">
      <c r="B140" s="5">
        <v>6171</v>
      </c>
      <c r="C140" s="5">
        <v>5168</v>
      </c>
      <c r="D140" s="23" t="s">
        <v>33</v>
      </c>
      <c r="E140" s="24">
        <v>50000</v>
      </c>
      <c r="F140" s="73" t="s">
        <v>117</v>
      </c>
      <c r="I140" s="12"/>
      <c r="J140" s="12"/>
      <c r="K140" s="12"/>
    </row>
    <row r="141" spans="2:11" x14ac:dyDescent="0.2">
      <c r="B141" s="5">
        <v>6171</v>
      </c>
      <c r="C141" s="2">
        <v>5169</v>
      </c>
      <c r="D141" s="1" t="s">
        <v>12</v>
      </c>
      <c r="E141" s="26">
        <v>120000</v>
      </c>
      <c r="F141" s="12"/>
      <c r="I141" s="18"/>
      <c r="J141" s="19"/>
      <c r="K141" s="12"/>
    </row>
    <row r="142" spans="2:11" x14ac:dyDescent="0.2">
      <c r="B142" s="5">
        <v>6171</v>
      </c>
      <c r="C142" s="2">
        <v>5171</v>
      </c>
      <c r="D142" s="1" t="s">
        <v>13</v>
      </c>
      <c r="E142" s="26">
        <v>20000</v>
      </c>
      <c r="F142" s="12"/>
      <c r="I142" s="20"/>
      <c r="J142" s="19"/>
      <c r="K142" s="12"/>
    </row>
    <row r="143" spans="2:11" x14ac:dyDescent="0.2">
      <c r="B143" s="5">
        <v>6171</v>
      </c>
      <c r="C143" s="5">
        <v>5172</v>
      </c>
      <c r="D143" s="21" t="s">
        <v>29</v>
      </c>
      <c r="E143" s="27">
        <v>10000</v>
      </c>
      <c r="F143" s="12"/>
      <c r="I143" s="15"/>
      <c r="J143" s="15"/>
      <c r="K143" s="12"/>
    </row>
    <row r="144" spans="2:11" x14ac:dyDescent="0.2">
      <c r="B144" s="5">
        <v>6171</v>
      </c>
      <c r="C144" s="2">
        <v>5173</v>
      </c>
      <c r="D144" s="1" t="s">
        <v>6</v>
      </c>
      <c r="E144" s="26">
        <v>3000</v>
      </c>
      <c r="I144" s="15"/>
      <c r="J144" s="15"/>
      <c r="K144" s="12"/>
    </row>
    <row r="145" spans="2:11" x14ac:dyDescent="0.2">
      <c r="B145" s="5">
        <v>6171</v>
      </c>
      <c r="C145" s="2">
        <v>5175</v>
      </c>
      <c r="D145" s="1" t="s">
        <v>14</v>
      </c>
      <c r="E145" s="26">
        <v>1000</v>
      </c>
      <c r="F145" s="12"/>
      <c r="G145" s="12"/>
      <c r="H145" s="12"/>
      <c r="I145" s="15"/>
      <c r="J145" s="15"/>
      <c r="K145" s="12"/>
    </row>
    <row r="146" spans="2:11" x14ac:dyDescent="0.2">
      <c r="B146" s="5">
        <v>6171</v>
      </c>
      <c r="C146" s="2">
        <v>5222</v>
      </c>
      <c r="D146" s="14" t="s">
        <v>64</v>
      </c>
      <c r="E146" s="26">
        <v>2000</v>
      </c>
      <c r="F146" s="12"/>
      <c r="G146" s="12"/>
      <c r="H146" s="12"/>
      <c r="I146" s="15"/>
      <c r="J146" s="15"/>
      <c r="K146" s="12"/>
    </row>
    <row r="147" spans="2:11" x14ac:dyDescent="0.2">
      <c r="B147" s="5">
        <v>6171</v>
      </c>
      <c r="C147" s="2">
        <v>5229</v>
      </c>
      <c r="D147" s="14" t="s">
        <v>28</v>
      </c>
      <c r="E147" s="26">
        <v>3500</v>
      </c>
      <c r="F147" s="12" t="s">
        <v>174</v>
      </c>
      <c r="G147" s="18"/>
      <c r="H147" s="18"/>
      <c r="I147" s="15"/>
      <c r="J147" s="15"/>
      <c r="K147" s="12"/>
    </row>
    <row r="148" spans="2:11" x14ac:dyDescent="0.2">
      <c r="B148" s="5">
        <v>6171</v>
      </c>
      <c r="C148" s="5">
        <v>5321</v>
      </c>
      <c r="D148" s="23" t="s">
        <v>30</v>
      </c>
      <c r="E148" s="27">
        <v>5000</v>
      </c>
      <c r="F148" s="12"/>
      <c r="G148" s="20"/>
      <c r="H148" s="20"/>
      <c r="I148" s="13"/>
      <c r="J148" s="13"/>
      <c r="K148" s="12"/>
    </row>
    <row r="149" spans="2:11" x14ac:dyDescent="0.2">
      <c r="B149" s="5">
        <v>6171</v>
      </c>
      <c r="C149" s="2">
        <v>5329</v>
      </c>
      <c r="D149" s="14" t="s">
        <v>31</v>
      </c>
      <c r="E149" s="26">
        <v>30000</v>
      </c>
      <c r="F149" s="12"/>
      <c r="G149" s="11"/>
      <c r="H149" s="12"/>
      <c r="I149" s="15"/>
      <c r="J149" s="15"/>
      <c r="K149" s="12"/>
    </row>
    <row r="150" spans="2:11" x14ac:dyDescent="0.2">
      <c r="B150" s="5">
        <v>6171</v>
      </c>
      <c r="C150" s="2">
        <v>5492</v>
      </c>
      <c r="D150" s="14" t="s">
        <v>164</v>
      </c>
      <c r="E150" s="26">
        <v>10000</v>
      </c>
      <c r="F150" s="12"/>
      <c r="G150" s="11"/>
      <c r="H150" s="12"/>
      <c r="I150" s="15"/>
      <c r="J150" s="15"/>
      <c r="K150" s="12"/>
    </row>
    <row r="151" spans="2:11" x14ac:dyDescent="0.2">
      <c r="B151" s="1"/>
      <c r="C151" s="1"/>
      <c r="D151" s="22" t="s">
        <v>119</v>
      </c>
      <c r="E151" s="25">
        <f>SUM(E127:E150)</f>
        <v>1153500</v>
      </c>
      <c r="F151" s="12"/>
      <c r="G151" s="12"/>
      <c r="H151" s="12"/>
      <c r="I151" s="15"/>
      <c r="J151" s="15"/>
      <c r="K151" s="12"/>
    </row>
    <row r="152" spans="2:11" x14ac:dyDescent="0.2">
      <c r="B152" s="5">
        <v>6310</v>
      </c>
      <c r="C152" s="5">
        <v>5163</v>
      </c>
      <c r="D152" s="7" t="s">
        <v>22</v>
      </c>
      <c r="E152" s="27">
        <v>8000</v>
      </c>
      <c r="F152" s="12"/>
      <c r="G152" s="9"/>
      <c r="H152" s="12"/>
      <c r="I152" s="13"/>
      <c r="J152" s="13"/>
      <c r="K152" s="12"/>
    </row>
    <row r="153" spans="2:11" x14ac:dyDescent="0.2">
      <c r="B153" s="1"/>
      <c r="C153" s="1"/>
      <c r="D153" s="22" t="s">
        <v>120</v>
      </c>
      <c r="E153" s="25">
        <f>SUM(E152)</f>
        <v>8000</v>
      </c>
      <c r="G153" s="11"/>
      <c r="H153" s="12"/>
      <c r="I153" s="15"/>
      <c r="J153" s="15"/>
      <c r="K153" s="12"/>
    </row>
    <row r="154" spans="2:11" x14ac:dyDescent="0.2">
      <c r="B154" s="5">
        <v>6320</v>
      </c>
      <c r="C154" s="5">
        <v>5163</v>
      </c>
      <c r="D154" s="7" t="s">
        <v>22</v>
      </c>
      <c r="E154" s="27">
        <v>6000</v>
      </c>
      <c r="F154" s="12"/>
      <c r="G154" s="9"/>
      <c r="H154" s="12"/>
      <c r="I154" s="13"/>
      <c r="J154" s="13"/>
      <c r="K154" s="12"/>
    </row>
    <row r="155" spans="2:11" x14ac:dyDescent="0.2">
      <c r="B155" s="1"/>
      <c r="C155" s="1"/>
      <c r="D155" s="22" t="s">
        <v>121</v>
      </c>
      <c r="E155" s="25">
        <f>SUM(E154)</f>
        <v>6000</v>
      </c>
      <c r="F155" s="12"/>
      <c r="G155" s="11"/>
      <c r="H155" s="12"/>
      <c r="I155" s="15"/>
      <c r="J155" s="15"/>
      <c r="K155" s="12"/>
    </row>
    <row r="156" spans="2:11" x14ac:dyDescent="0.2">
      <c r="B156" s="5">
        <v>6399</v>
      </c>
      <c r="C156" s="5">
        <v>5362</v>
      </c>
      <c r="D156" s="23" t="s">
        <v>122</v>
      </c>
      <c r="E156" s="27">
        <v>60000</v>
      </c>
      <c r="F156" s="12"/>
      <c r="G156" s="9"/>
      <c r="H156" s="12"/>
      <c r="I156" s="13"/>
      <c r="J156" s="13"/>
      <c r="K156" s="12"/>
    </row>
    <row r="157" spans="2:11" x14ac:dyDescent="0.2">
      <c r="B157" s="1"/>
      <c r="C157" s="1"/>
      <c r="D157" s="22" t="s">
        <v>123</v>
      </c>
      <c r="E157" s="25">
        <f>SUM(E156)</f>
        <v>60000</v>
      </c>
      <c r="F157" s="12"/>
      <c r="G157" s="11"/>
      <c r="H157" s="12"/>
      <c r="I157" s="15"/>
      <c r="J157" s="15"/>
      <c r="K157" s="12"/>
    </row>
    <row r="158" spans="2:11" ht="13.5" thickBot="1" x14ac:dyDescent="0.25">
      <c r="B158" s="12"/>
      <c r="C158" s="12"/>
      <c r="D158" s="12"/>
      <c r="E158" s="12"/>
      <c r="F158" s="11"/>
      <c r="G158" s="11"/>
      <c r="H158" s="12"/>
      <c r="I158" s="13"/>
      <c r="J158" s="13"/>
      <c r="K158" s="12"/>
    </row>
    <row r="159" spans="2:11" ht="13.5" thickBot="1" x14ac:dyDescent="0.25">
      <c r="B159" s="12"/>
      <c r="C159" s="12"/>
      <c r="D159" s="60" t="s">
        <v>125</v>
      </c>
      <c r="E159" s="61">
        <f>SUM(E157,E155,E153,E151,E126,E121,E116,E112,E104,E101,E97,E94,E91,E85,E79,E77,E71,E67,E63,E61,E54,E50,E44,E38,E40,E114,E99)</f>
        <v>8686321.4079999998</v>
      </c>
      <c r="F159" s="48"/>
      <c r="G159" s="11"/>
      <c r="H159" s="12"/>
      <c r="I159" s="12"/>
      <c r="J159" s="15"/>
      <c r="K159" s="12"/>
    </row>
    <row r="160" spans="2:11" x14ac:dyDescent="0.2">
      <c r="F160" s="11"/>
      <c r="G160" s="9"/>
      <c r="H160" s="12"/>
      <c r="I160" s="16"/>
      <c r="J160" s="17"/>
      <c r="K160" s="12"/>
    </row>
    <row r="161" spans="2:11" x14ac:dyDescent="0.2">
      <c r="F161" s="11"/>
      <c r="G161" s="9"/>
      <c r="H161" s="12"/>
      <c r="I161" s="16"/>
      <c r="J161" s="17"/>
      <c r="K161" s="12"/>
    </row>
    <row r="162" spans="2:11" hidden="1" outlineLevel="1" x14ac:dyDescent="0.2">
      <c r="D162" s="50" t="s">
        <v>133</v>
      </c>
      <c r="F162" s="11"/>
      <c r="G162" s="9"/>
      <c r="H162" s="12"/>
      <c r="I162" s="16"/>
      <c r="J162" s="17"/>
      <c r="K162" s="12"/>
    </row>
    <row r="163" spans="2:11" hidden="1" outlineLevel="1" x14ac:dyDescent="0.2">
      <c r="C163" s="1">
        <v>8124</v>
      </c>
      <c r="D163" s="14" t="s">
        <v>126</v>
      </c>
      <c r="E163" s="27"/>
      <c r="F163" s="11"/>
      <c r="G163" s="9"/>
      <c r="H163" s="12"/>
      <c r="I163" s="16"/>
      <c r="J163" s="17"/>
      <c r="K163" s="12"/>
    </row>
    <row r="164" spans="2:11" ht="13.5" collapsed="1" thickBot="1" x14ac:dyDescent="0.25">
      <c r="F164" s="11"/>
      <c r="G164" s="9"/>
      <c r="H164" s="12"/>
      <c r="I164" s="16"/>
      <c r="J164" s="17"/>
      <c r="K164" s="12"/>
    </row>
    <row r="165" spans="2:11" ht="13.5" thickBot="1" x14ac:dyDescent="0.25">
      <c r="D165" s="59" t="s">
        <v>127</v>
      </c>
      <c r="E165" s="55">
        <f>E159+E163</f>
        <v>8686321.4079999998</v>
      </c>
      <c r="F165" s="11"/>
      <c r="G165" s="9"/>
      <c r="H165" s="12"/>
      <c r="I165" s="16"/>
      <c r="J165" s="17"/>
      <c r="K165" s="12"/>
    </row>
    <row r="166" spans="2:11" x14ac:dyDescent="0.2">
      <c r="D166" s="71" t="s">
        <v>136</v>
      </c>
      <c r="E166" s="72">
        <f>E165-E34</f>
        <v>0</v>
      </c>
      <c r="F166" s="11"/>
      <c r="G166" s="11"/>
      <c r="H166" s="12"/>
      <c r="I166" s="12"/>
      <c r="J166" s="12"/>
      <c r="K166" s="12"/>
    </row>
    <row r="167" spans="2:11" x14ac:dyDescent="0.2">
      <c r="F167" s="11"/>
      <c r="G167" s="11"/>
      <c r="H167" s="12"/>
    </row>
    <row r="168" spans="2:11" x14ac:dyDescent="0.2">
      <c r="E168" s="12"/>
      <c r="F168" s="11"/>
      <c r="G168" s="11"/>
      <c r="H168" s="12"/>
    </row>
    <row r="169" spans="2:11" s="62" customFormat="1" ht="20.25" customHeight="1" x14ac:dyDescent="0.2">
      <c r="B169" s="67" t="s">
        <v>32</v>
      </c>
      <c r="C169" s="65"/>
      <c r="D169" s="65"/>
      <c r="E169" s="74">
        <v>43796</v>
      </c>
      <c r="F169" s="63"/>
      <c r="G169" s="64"/>
      <c r="H169" s="63"/>
    </row>
    <row r="170" spans="2:11" s="62" customFormat="1" ht="20.25" customHeight="1" x14ac:dyDescent="0.2">
      <c r="B170" s="67" t="s">
        <v>34</v>
      </c>
      <c r="C170" s="65"/>
      <c r="D170" s="65"/>
      <c r="E170" s="74">
        <v>43796</v>
      </c>
      <c r="F170" s="63"/>
      <c r="G170" s="63"/>
      <c r="H170" s="63"/>
    </row>
    <row r="171" spans="2:11" s="62" customFormat="1" ht="20.25" customHeight="1" x14ac:dyDescent="0.2">
      <c r="B171" s="67" t="s">
        <v>134</v>
      </c>
      <c r="C171" s="65"/>
      <c r="D171" s="65"/>
      <c r="E171" s="74"/>
    </row>
    <row r="172" spans="2:11" s="62" customFormat="1" ht="20.25" customHeight="1" x14ac:dyDescent="0.2">
      <c r="B172" s="67" t="s">
        <v>135</v>
      </c>
      <c r="C172" s="65"/>
      <c r="D172" s="65"/>
      <c r="E172" s="75"/>
    </row>
    <row r="173" spans="2:11" s="62" customFormat="1" ht="41.25" customHeight="1" x14ac:dyDescent="0.2">
      <c r="B173" s="67" t="s">
        <v>43</v>
      </c>
      <c r="C173" s="65"/>
      <c r="D173" s="65"/>
      <c r="E173" s="66"/>
    </row>
    <row r="174" spans="2:11" s="62" customFormat="1" ht="41.25" customHeight="1" x14ac:dyDescent="0.2">
      <c r="B174" s="67" t="s">
        <v>44</v>
      </c>
      <c r="C174" s="65"/>
      <c r="D174" s="65"/>
      <c r="E174" s="66"/>
    </row>
    <row r="186" spans="6:10" x14ac:dyDescent="0.2">
      <c r="F186" s="18"/>
      <c r="G186" s="18"/>
      <c r="H186" s="18"/>
      <c r="I186" s="18"/>
      <c r="J186" s="18"/>
    </row>
    <row r="187" spans="6:10" x14ac:dyDescent="0.2">
      <c r="F187" s="20"/>
      <c r="G187" s="20"/>
      <c r="H187" s="20"/>
      <c r="I187" s="20"/>
      <c r="J187" s="18"/>
    </row>
    <row r="188" spans="6:10" x14ac:dyDescent="0.2">
      <c r="F188" s="18"/>
      <c r="G188" s="18"/>
      <c r="H188" s="18"/>
      <c r="I188" s="20"/>
      <c r="J188" s="31"/>
    </row>
    <row r="189" spans="6:10" x14ac:dyDescent="0.2">
      <c r="F189" s="20"/>
      <c r="G189" s="20"/>
      <c r="H189" s="20"/>
      <c r="I189" s="20"/>
      <c r="J189" s="32"/>
    </row>
    <row r="190" spans="6:10" x14ac:dyDescent="0.2">
      <c r="F190" s="18"/>
      <c r="G190" s="18"/>
      <c r="H190" s="18"/>
      <c r="I190" s="20"/>
      <c r="J190" s="31"/>
    </row>
    <row r="191" spans="6:10" x14ac:dyDescent="0.2">
      <c r="F191" s="20"/>
      <c r="G191" s="20"/>
      <c r="H191" s="20"/>
      <c r="I191" s="20"/>
      <c r="J191" s="32"/>
    </row>
    <row r="192" spans="6:10" x14ac:dyDescent="0.2">
      <c r="F192" s="18"/>
      <c r="G192" s="18"/>
      <c r="H192" s="18"/>
      <c r="I192" s="20"/>
      <c r="J192" s="31"/>
    </row>
    <row r="193" spans="6:10" x14ac:dyDescent="0.2">
      <c r="F193" s="20"/>
      <c r="G193" s="20"/>
      <c r="H193" s="20"/>
      <c r="I193" s="20"/>
      <c r="J193" s="32"/>
    </row>
    <row r="194" spans="6:10" x14ac:dyDescent="0.2">
      <c r="F194" s="18"/>
      <c r="G194" s="18"/>
      <c r="H194" s="20"/>
      <c r="I194" s="20"/>
      <c r="J194" s="31"/>
    </row>
    <row r="195" spans="6:10" x14ac:dyDescent="0.2">
      <c r="F195" s="18"/>
      <c r="G195" s="18"/>
      <c r="H195" s="18"/>
      <c r="I195" s="20"/>
      <c r="J195" s="31"/>
    </row>
    <row r="196" spans="6:10" x14ac:dyDescent="0.2">
      <c r="F196" s="18"/>
      <c r="G196" s="18"/>
      <c r="H196" s="18"/>
      <c r="I196" s="20"/>
      <c r="J196" s="31"/>
    </row>
    <row r="197" spans="6:10" x14ac:dyDescent="0.2">
      <c r="F197" s="18"/>
      <c r="G197" s="18"/>
      <c r="H197" s="20"/>
      <c r="I197" s="20"/>
      <c r="J197" s="31"/>
    </row>
    <row r="198" spans="6:10" x14ac:dyDescent="0.2">
      <c r="F198" s="20"/>
      <c r="G198" s="20"/>
      <c r="H198" s="20"/>
      <c r="I198" s="20"/>
      <c r="J198" s="32"/>
    </row>
    <row r="199" spans="6:10" x14ac:dyDescent="0.2">
      <c r="F199" s="18"/>
      <c r="G199" s="18"/>
      <c r="H199" s="18"/>
      <c r="I199" s="20"/>
      <c r="J199" s="31"/>
    </row>
    <row r="200" spans="6:10" x14ac:dyDescent="0.2">
      <c r="F200" s="18"/>
      <c r="G200" s="18"/>
      <c r="H200" s="18"/>
      <c r="I200" s="20"/>
      <c r="J200" s="31"/>
    </row>
    <row r="201" spans="6:10" x14ac:dyDescent="0.2">
      <c r="F201" s="18"/>
      <c r="G201" s="18"/>
      <c r="H201" s="20"/>
      <c r="I201" s="20"/>
      <c r="J201" s="31"/>
    </row>
    <row r="202" spans="6:10" x14ac:dyDescent="0.2">
      <c r="F202" s="18"/>
      <c r="G202" s="18"/>
      <c r="H202" s="18"/>
      <c r="I202" s="20"/>
      <c r="J202" s="31"/>
    </row>
    <row r="203" spans="6:10" x14ac:dyDescent="0.2">
      <c r="F203" s="18"/>
      <c r="G203" s="18"/>
      <c r="H203" s="18"/>
      <c r="I203" s="20"/>
      <c r="J203" s="31"/>
    </row>
    <row r="204" spans="6:10" x14ac:dyDescent="0.2">
      <c r="F204" s="20"/>
      <c r="G204" s="20"/>
      <c r="H204" s="20"/>
      <c r="I204" s="20"/>
      <c r="J204" s="32"/>
    </row>
    <row r="205" spans="6:10" x14ac:dyDescent="0.2">
      <c r="F205" s="18"/>
      <c r="G205" s="18"/>
      <c r="H205" s="18"/>
      <c r="I205" s="20"/>
      <c r="J205" s="31"/>
    </row>
    <row r="206" spans="6:10" x14ac:dyDescent="0.2">
      <c r="F206" s="18"/>
      <c r="G206" s="18"/>
      <c r="H206" s="18"/>
      <c r="I206" s="20"/>
      <c r="J206" s="31"/>
    </row>
    <row r="207" spans="6:10" x14ac:dyDescent="0.2">
      <c r="F207" s="18"/>
      <c r="G207" s="18"/>
      <c r="H207" s="18"/>
      <c r="I207" s="20"/>
      <c r="J207" s="31"/>
    </row>
    <row r="208" spans="6:10" x14ac:dyDescent="0.2">
      <c r="F208" s="18"/>
      <c r="G208" s="18"/>
      <c r="H208" s="18"/>
      <c r="I208" s="20"/>
      <c r="J208" s="31"/>
    </row>
    <row r="209" spans="5:12" x14ac:dyDescent="0.2">
      <c r="F209" s="18"/>
      <c r="G209" s="18"/>
      <c r="H209" s="18"/>
      <c r="I209" s="20"/>
      <c r="J209" s="31"/>
    </row>
    <row r="210" spans="5:12" x14ac:dyDescent="0.2">
      <c r="F210" s="18"/>
      <c r="G210" s="18"/>
      <c r="H210" s="18"/>
      <c r="I210" s="20"/>
      <c r="J210" s="31"/>
    </row>
    <row r="211" spans="5:12" x14ac:dyDescent="0.2">
      <c r="F211" s="18"/>
      <c r="G211" s="18"/>
      <c r="H211" s="18"/>
      <c r="I211" s="20"/>
      <c r="J211" s="31"/>
    </row>
    <row r="212" spans="5:12" x14ac:dyDescent="0.2">
      <c r="F212" s="18"/>
      <c r="G212" s="18"/>
      <c r="H212" s="18"/>
      <c r="I212" s="20"/>
      <c r="J212" s="31"/>
    </row>
    <row r="213" spans="5:12" x14ac:dyDescent="0.2">
      <c r="F213" s="18"/>
      <c r="G213" s="18"/>
      <c r="H213" s="18"/>
      <c r="I213" s="20"/>
      <c r="J213" s="31"/>
    </row>
    <row r="214" spans="5:12" x14ac:dyDescent="0.2">
      <c r="E214" s="12"/>
      <c r="F214" s="18"/>
      <c r="G214" s="18"/>
      <c r="H214" s="18"/>
      <c r="I214" s="20"/>
      <c r="J214" s="31"/>
      <c r="K214" s="12"/>
      <c r="L214" s="12"/>
    </row>
    <row r="215" spans="5:12" x14ac:dyDescent="0.2">
      <c r="E215" s="12"/>
      <c r="F215" s="18"/>
      <c r="G215" s="18"/>
      <c r="H215" s="18"/>
      <c r="I215" s="20"/>
      <c r="J215" s="31"/>
      <c r="K215" s="12"/>
      <c r="L215" s="12"/>
    </row>
    <row r="216" spans="5:12" x14ac:dyDescent="0.2">
      <c r="E216" s="12"/>
      <c r="F216" s="9"/>
      <c r="G216" s="11"/>
      <c r="H216" s="11"/>
      <c r="I216" s="12"/>
      <c r="J216" s="28"/>
      <c r="K216" s="12"/>
      <c r="L216" s="12"/>
    </row>
    <row r="217" spans="5:12" x14ac:dyDescent="0.2">
      <c r="E217" s="12"/>
      <c r="F217" s="9"/>
      <c r="G217" s="11"/>
      <c r="H217" s="11"/>
      <c r="I217" s="12"/>
      <c r="J217" s="28"/>
      <c r="K217" s="12"/>
      <c r="L217" s="12"/>
    </row>
    <row r="218" spans="5:12" x14ac:dyDescent="0.2">
      <c r="E218" s="12"/>
      <c r="F218" s="9"/>
      <c r="G218" s="11"/>
      <c r="H218" s="11"/>
      <c r="I218" s="12"/>
      <c r="J218" s="28"/>
      <c r="K218" s="12"/>
      <c r="L218" s="12"/>
    </row>
    <row r="219" spans="5:12" x14ac:dyDescent="0.2">
      <c r="E219" s="12"/>
      <c r="F219" s="9"/>
      <c r="G219" s="11"/>
      <c r="H219" s="11"/>
      <c r="I219" s="12"/>
      <c r="J219" s="28"/>
      <c r="K219" s="12"/>
      <c r="L219" s="12"/>
    </row>
    <row r="220" spans="5:12" x14ac:dyDescent="0.2">
      <c r="E220" s="12"/>
      <c r="F220" s="9"/>
      <c r="G220" s="11"/>
      <c r="H220" s="11"/>
      <c r="I220" s="12"/>
      <c r="J220" s="28"/>
      <c r="K220" s="12"/>
      <c r="L220" s="12"/>
    </row>
    <row r="221" spans="5:12" x14ac:dyDescent="0.2">
      <c r="E221" s="12"/>
      <c r="F221" s="9"/>
      <c r="G221" s="11"/>
      <c r="H221" s="11"/>
      <c r="I221" s="12"/>
      <c r="J221" s="28"/>
      <c r="K221" s="12"/>
      <c r="L221" s="12"/>
    </row>
    <row r="222" spans="5:12" x14ac:dyDescent="0.2">
      <c r="E222" s="12"/>
      <c r="F222" s="9"/>
      <c r="G222" s="11"/>
      <c r="H222" s="11"/>
      <c r="I222" s="12"/>
      <c r="J222" s="28"/>
      <c r="K222" s="12"/>
      <c r="L222" s="12"/>
    </row>
    <row r="223" spans="5:12" x14ac:dyDescent="0.2">
      <c r="E223" s="12"/>
      <c r="F223" s="9"/>
      <c r="G223" s="11"/>
      <c r="H223" s="11"/>
      <c r="I223" s="12"/>
      <c r="J223" s="28"/>
      <c r="K223" s="12"/>
      <c r="L223" s="12"/>
    </row>
    <row r="224" spans="5:12" x14ac:dyDescent="0.2">
      <c r="E224" s="12"/>
      <c r="F224" s="9"/>
      <c r="G224" s="11"/>
      <c r="H224" s="12"/>
      <c r="I224" s="12"/>
      <c r="J224" s="28"/>
      <c r="K224" s="12"/>
      <c r="L224" s="12"/>
    </row>
    <row r="225" spans="5:12" x14ac:dyDescent="0.2">
      <c r="E225" s="12"/>
      <c r="F225" s="9"/>
      <c r="G225" s="9"/>
      <c r="H225" s="12"/>
      <c r="I225" s="4"/>
      <c r="J225" s="30"/>
      <c r="K225" s="12"/>
      <c r="L225" s="12"/>
    </row>
    <row r="226" spans="5:12" x14ac:dyDescent="0.2">
      <c r="E226" s="12"/>
      <c r="F226" s="9"/>
      <c r="G226" s="11"/>
      <c r="H226" s="12"/>
      <c r="I226" s="12"/>
      <c r="J226" s="28"/>
      <c r="K226" s="12"/>
      <c r="L226" s="12"/>
    </row>
    <row r="227" spans="5:12" x14ac:dyDescent="0.2">
      <c r="E227" s="12"/>
      <c r="F227" s="12"/>
      <c r="G227" s="12"/>
      <c r="H227" s="12"/>
      <c r="I227" s="4"/>
      <c r="J227" s="29"/>
      <c r="K227" s="12"/>
      <c r="L227" s="12"/>
    </row>
    <row r="228" spans="5:12" x14ac:dyDescent="0.2">
      <c r="E228" s="12"/>
      <c r="F228" s="9"/>
      <c r="G228" s="9"/>
      <c r="H228" s="12"/>
      <c r="I228" s="4"/>
      <c r="J228" s="30"/>
      <c r="K228" s="12"/>
      <c r="L228" s="12"/>
    </row>
    <row r="229" spans="5:12" x14ac:dyDescent="0.2">
      <c r="E229" s="12"/>
      <c r="F229" s="12"/>
      <c r="G229" s="12"/>
      <c r="H229" s="12"/>
      <c r="I229" s="4"/>
      <c r="J229" s="29"/>
      <c r="K229" s="12"/>
      <c r="L229" s="12"/>
    </row>
    <row r="230" spans="5:12" x14ac:dyDescent="0.2">
      <c r="E230" s="12"/>
      <c r="F230" s="12"/>
      <c r="G230" s="12"/>
      <c r="H230" s="12"/>
      <c r="I230" s="16"/>
      <c r="J230" s="17"/>
      <c r="K230" s="12"/>
      <c r="L230" s="12"/>
    </row>
    <row r="231" spans="5:12" x14ac:dyDescent="0.2">
      <c r="E231" s="12"/>
      <c r="F231" s="12"/>
      <c r="G231" s="12"/>
      <c r="H231" s="12"/>
      <c r="I231" s="12"/>
      <c r="J231" s="12"/>
      <c r="K231" s="12"/>
      <c r="L231" s="12"/>
    </row>
    <row r="232" spans="5:12" x14ac:dyDescent="0.2">
      <c r="E232" s="12"/>
      <c r="F232" s="12"/>
      <c r="G232" s="12"/>
      <c r="H232" s="12"/>
      <c r="I232" s="33"/>
      <c r="J232" s="12"/>
      <c r="K232" s="12"/>
      <c r="L232" s="12"/>
    </row>
    <row r="233" spans="5:12" x14ac:dyDescent="0.2">
      <c r="E233" s="12"/>
      <c r="F233" s="12"/>
      <c r="G233" s="12"/>
      <c r="H233" s="12"/>
      <c r="I233" s="12"/>
      <c r="J233" s="12"/>
      <c r="K233" s="12"/>
      <c r="L233" s="12"/>
    </row>
    <row r="234" spans="5:12" x14ac:dyDescent="0.2">
      <c r="E234" s="12"/>
      <c r="F234" s="12"/>
      <c r="G234" s="12"/>
      <c r="H234" s="12"/>
      <c r="I234" s="12"/>
      <c r="J234" s="12"/>
      <c r="K234" s="12"/>
      <c r="L234" s="12"/>
    </row>
    <row r="235" spans="5:12" x14ac:dyDescent="0.2">
      <c r="E235" s="12"/>
      <c r="F235" s="12"/>
      <c r="G235" s="12"/>
      <c r="H235" s="12"/>
      <c r="I235" s="12"/>
      <c r="J235" s="12"/>
      <c r="K235" s="12"/>
      <c r="L235" s="12"/>
    </row>
  </sheetData>
  <phoneticPr fontId="0" type="noConversion"/>
  <pageMargins left="0.78740157480314965" right="0.78740157480314965" top="0.59055118110236227" bottom="0.98425196850393704" header="0.27559055118110237" footer="0.51181102362204722"/>
  <pageSetup paperSize="9" scale="59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showGridLines="0" workbookViewId="0">
      <selection activeCell="K6" sqref="K6"/>
    </sheetView>
  </sheetViews>
  <sheetFormatPr defaultRowHeight="12.75" x14ac:dyDescent="0.2"/>
  <cols>
    <col min="1" max="1" width="4.140625" customWidth="1"/>
    <col min="2" max="2" width="8" customWidth="1"/>
    <col min="3" max="3" width="19.28515625" bestFit="1" customWidth="1"/>
    <col min="4" max="4" width="7.5703125" customWidth="1"/>
    <col min="5" max="5" width="30.28515625" bestFit="1" customWidth="1"/>
    <col min="6" max="6" width="10.42578125" bestFit="1" customWidth="1"/>
    <col min="7" max="7" width="10.140625" hidden="1" customWidth="1"/>
    <col min="9" max="10" width="0" hidden="1" customWidth="1"/>
  </cols>
  <sheetData>
    <row r="2" spans="2:11" ht="23.25" x14ac:dyDescent="0.35">
      <c r="B2" s="49" t="s">
        <v>172</v>
      </c>
    </row>
    <row r="3" spans="2:11" x14ac:dyDescent="0.2">
      <c r="B3" s="68" t="s">
        <v>85</v>
      </c>
      <c r="C3" s="68" t="s">
        <v>86</v>
      </c>
      <c r="D3" s="68" t="s">
        <v>87</v>
      </c>
      <c r="E3" s="68" t="s">
        <v>88</v>
      </c>
      <c r="F3" s="68" t="s">
        <v>89</v>
      </c>
      <c r="G3" s="68" t="s">
        <v>90</v>
      </c>
      <c r="H3" s="68" t="s">
        <v>91</v>
      </c>
      <c r="I3" s="44" t="s">
        <v>92</v>
      </c>
      <c r="J3" s="44" t="s">
        <v>93</v>
      </c>
    </row>
    <row r="4" spans="2:11" x14ac:dyDescent="0.2">
      <c r="B4" s="68">
        <v>55</v>
      </c>
      <c r="C4" s="68" t="s">
        <v>94</v>
      </c>
      <c r="D4" s="68">
        <v>2</v>
      </c>
      <c r="E4" s="68" t="s">
        <v>95</v>
      </c>
      <c r="F4" s="69">
        <v>43403</v>
      </c>
      <c r="G4" s="68"/>
      <c r="H4" s="70">
        <v>1060</v>
      </c>
      <c r="I4" s="44"/>
      <c r="J4" s="44"/>
    </row>
    <row r="5" spans="2:11" x14ac:dyDescent="0.2">
      <c r="B5" s="68">
        <v>30</v>
      </c>
      <c r="C5" s="68" t="s">
        <v>96</v>
      </c>
      <c r="D5" s="68">
        <v>3</v>
      </c>
      <c r="E5" s="68" t="s">
        <v>97</v>
      </c>
      <c r="F5" s="69">
        <v>43403</v>
      </c>
      <c r="G5" s="68"/>
      <c r="H5" s="70">
        <v>1060</v>
      </c>
      <c r="I5" s="44"/>
      <c r="J5" s="44"/>
    </row>
    <row r="6" spans="2:11" x14ac:dyDescent="0.2">
      <c r="B6" s="68">
        <v>18</v>
      </c>
      <c r="C6" s="68" t="s">
        <v>99</v>
      </c>
      <c r="D6" s="68">
        <v>3</v>
      </c>
      <c r="E6" s="68" t="s">
        <v>100</v>
      </c>
      <c r="F6" s="69">
        <v>43403</v>
      </c>
      <c r="G6" s="68"/>
      <c r="H6" s="70">
        <v>43858</v>
      </c>
      <c r="I6" s="44"/>
      <c r="J6" s="44"/>
      <c r="K6" s="76">
        <f>H6*12</f>
        <v>526296</v>
      </c>
    </row>
    <row r="7" spans="2:11" x14ac:dyDescent="0.2">
      <c r="B7" s="68">
        <v>75</v>
      </c>
      <c r="C7" s="68" t="s">
        <v>101</v>
      </c>
      <c r="D7" s="68">
        <v>1</v>
      </c>
      <c r="E7" s="68" t="s">
        <v>102</v>
      </c>
      <c r="F7" s="69">
        <v>43403</v>
      </c>
      <c r="G7" s="68"/>
      <c r="H7" s="70">
        <v>1060</v>
      </c>
      <c r="I7" s="44"/>
      <c r="J7" s="44"/>
    </row>
    <row r="8" spans="2:11" x14ac:dyDescent="0.2">
      <c r="B8" s="68">
        <v>76</v>
      </c>
      <c r="C8" s="68" t="s">
        <v>103</v>
      </c>
      <c r="D8" s="68">
        <v>1</v>
      </c>
      <c r="E8" s="68" t="s">
        <v>104</v>
      </c>
      <c r="F8" s="69">
        <v>43403</v>
      </c>
      <c r="G8" s="68"/>
      <c r="H8" s="70">
        <v>750</v>
      </c>
      <c r="I8" s="44"/>
      <c r="J8" s="44"/>
    </row>
    <row r="9" spans="2:11" x14ac:dyDescent="0.2">
      <c r="B9" s="68">
        <v>77</v>
      </c>
      <c r="C9" s="68" t="s">
        <v>105</v>
      </c>
      <c r="D9" s="68">
        <v>1</v>
      </c>
      <c r="E9" s="68" t="s">
        <v>102</v>
      </c>
      <c r="F9" s="69">
        <v>43403</v>
      </c>
      <c r="G9" s="68"/>
      <c r="H9" s="70">
        <v>1060</v>
      </c>
      <c r="I9" s="44"/>
      <c r="J9" s="44"/>
    </row>
    <row r="10" spans="2:11" x14ac:dyDescent="0.2">
      <c r="B10" s="68">
        <v>9</v>
      </c>
      <c r="C10" s="68" t="s">
        <v>106</v>
      </c>
      <c r="D10" s="68">
        <v>5</v>
      </c>
      <c r="E10" s="68" t="s">
        <v>104</v>
      </c>
      <c r="F10" s="69">
        <v>43403</v>
      </c>
      <c r="G10" s="68"/>
      <c r="H10" s="70">
        <v>750</v>
      </c>
      <c r="I10" s="44"/>
      <c r="J10" s="44"/>
    </row>
    <row r="11" spans="2:11" x14ac:dyDescent="0.2">
      <c r="B11" s="68">
        <v>44</v>
      </c>
      <c r="C11" s="68" t="s">
        <v>107</v>
      </c>
      <c r="D11" s="68">
        <v>1</v>
      </c>
      <c r="E11" s="68" t="s">
        <v>104</v>
      </c>
      <c r="F11" s="69">
        <v>43403</v>
      </c>
      <c r="G11" s="68"/>
      <c r="H11" s="70">
        <v>750</v>
      </c>
      <c r="I11" s="44"/>
      <c r="J11" s="44"/>
    </row>
    <row r="12" spans="2:11" x14ac:dyDescent="0.2">
      <c r="B12" s="68">
        <v>25</v>
      </c>
      <c r="C12" s="68" t="s">
        <v>108</v>
      </c>
      <c r="D12" s="68">
        <v>2</v>
      </c>
      <c r="E12" s="68" t="s">
        <v>98</v>
      </c>
      <c r="F12" s="69">
        <v>42370</v>
      </c>
      <c r="G12" s="68"/>
      <c r="H12" s="70">
        <v>1060</v>
      </c>
      <c r="I12" s="44"/>
      <c r="J12" s="44">
        <v>0</v>
      </c>
    </row>
    <row r="13" spans="2:11" x14ac:dyDescent="0.2">
      <c r="B13" s="44"/>
      <c r="C13" s="44"/>
      <c r="D13" s="44"/>
      <c r="E13" s="44"/>
      <c r="F13" s="45"/>
      <c r="G13" s="44"/>
      <c r="H13" s="46">
        <f>SUM(H4:H12)</f>
        <v>51408</v>
      </c>
      <c r="I13" s="44"/>
      <c r="J13" s="44"/>
    </row>
    <row r="14" spans="2:11" x14ac:dyDescent="0.2">
      <c r="B14" s="44"/>
      <c r="C14" s="44"/>
      <c r="D14" s="44"/>
      <c r="E14" s="44"/>
      <c r="F14" s="45"/>
      <c r="G14" s="45"/>
      <c r="H14" s="47">
        <f>H13*12</f>
        <v>616896</v>
      </c>
      <c r="I14" s="44"/>
      <c r="J14" s="44"/>
    </row>
    <row r="15" spans="2:11" x14ac:dyDescent="0.2">
      <c r="B15" s="44"/>
      <c r="C15" s="44"/>
      <c r="D15" s="44"/>
      <c r="E15" s="44"/>
      <c r="F15" s="45"/>
      <c r="G15" s="45"/>
      <c r="H15" s="44"/>
      <c r="I15" s="44"/>
      <c r="J15" s="44"/>
    </row>
    <row r="16" spans="2:11" x14ac:dyDescent="0.2">
      <c r="B16" s="44"/>
      <c r="C16" s="44"/>
      <c r="D16" s="44"/>
      <c r="E16" s="44"/>
      <c r="F16" s="45"/>
      <c r="G16" s="45"/>
      <c r="H16" s="44"/>
      <c r="I16" s="44"/>
      <c r="J16" s="4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7"/>
  <sheetViews>
    <sheetView workbookViewId="0">
      <selection activeCell="H8" sqref="H8"/>
    </sheetView>
  </sheetViews>
  <sheetFormatPr defaultRowHeight="12.75" x14ac:dyDescent="0.2"/>
  <cols>
    <col min="4" max="4" width="24.42578125" bestFit="1" customWidth="1"/>
  </cols>
  <sheetData>
    <row r="1" spans="3:8" x14ac:dyDescent="0.2">
      <c r="C1" s="50" t="s">
        <v>138</v>
      </c>
    </row>
    <row r="3" spans="3:8" x14ac:dyDescent="0.2">
      <c r="E3" t="s">
        <v>140</v>
      </c>
      <c r="F3" t="s">
        <v>142</v>
      </c>
      <c r="G3" t="s">
        <v>143</v>
      </c>
    </row>
    <row r="4" spans="3:8" x14ac:dyDescent="0.2">
      <c r="D4" t="s">
        <v>139</v>
      </c>
      <c r="E4">
        <v>25</v>
      </c>
      <c r="F4">
        <f>E4*0.1</f>
        <v>2.5</v>
      </c>
      <c r="G4">
        <f>E4+F4</f>
        <v>27.5</v>
      </c>
    </row>
    <row r="5" spans="3:8" x14ac:dyDescent="0.2">
      <c r="D5" t="s">
        <v>141</v>
      </c>
      <c r="H5">
        <v>50</v>
      </c>
    </row>
    <row r="6" spans="3:8" x14ac:dyDescent="0.2">
      <c r="D6" t="s">
        <v>144</v>
      </c>
      <c r="H6">
        <f>3*90*360/1000</f>
        <v>97.2</v>
      </c>
    </row>
    <row r="7" spans="3:8" x14ac:dyDescent="0.2">
      <c r="D7" t="s">
        <v>149</v>
      </c>
      <c r="H7" s="25">
        <f>H6*H5*G4</f>
        <v>133650</v>
      </c>
    </row>
    <row r="8" spans="3:8" x14ac:dyDescent="0.2">
      <c r="D8" s="10" t="s">
        <v>158</v>
      </c>
      <c r="G8">
        <v>17</v>
      </c>
      <c r="H8" s="25">
        <f>H6*H5*G8</f>
        <v>82620</v>
      </c>
    </row>
    <row r="10" spans="3:8" x14ac:dyDescent="0.2">
      <c r="C10" s="50" t="s">
        <v>146</v>
      </c>
    </row>
    <row r="11" spans="3:8" x14ac:dyDescent="0.2">
      <c r="D11" t="s">
        <v>147</v>
      </c>
      <c r="E11">
        <v>250</v>
      </c>
    </row>
    <row r="12" spans="3:8" x14ac:dyDescent="0.2">
      <c r="D12" t="s">
        <v>148</v>
      </c>
      <c r="E12">
        <v>200</v>
      </c>
    </row>
    <row r="13" spans="3:8" x14ac:dyDescent="0.2">
      <c r="E13" s="76">
        <f>E12*E11</f>
        <v>50000</v>
      </c>
    </row>
    <row r="14" spans="3:8" x14ac:dyDescent="0.2">
      <c r="D14" t="s">
        <v>150</v>
      </c>
      <c r="E14">
        <v>20</v>
      </c>
    </row>
    <row r="15" spans="3:8" x14ac:dyDescent="0.2">
      <c r="D15" t="s">
        <v>151</v>
      </c>
      <c r="E15">
        <v>800</v>
      </c>
    </row>
    <row r="16" spans="3:8" x14ac:dyDescent="0.2">
      <c r="D16" t="s">
        <v>152</v>
      </c>
      <c r="E16" s="76">
        <f>E15*E14</f>
        <v>16000</v>
      </c>
    </row>
    <row r="17" spans="4:5" x14ac:dyDescent="0.2">
      <c r="D17" t="s">
        <v>149</v>
      </c>
      <c r="E17" s="25">
        <f>E16+E13</f>
        <v>66000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rozpočet</vt:lpstr>
      <vt:lpstr>ZO</vt:lpstr>
      <vt:lpstr>vodné stočné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Vojta R.</cp:lastModifiedBy>
  <cp:lastPrinted>2019-02-15T12:33:08Z</cp:lastPrinted>
  <dcterms:created xsi:type="dcterms:W3CDTF">2006-11-09T17:17:15Z</dcterms:created>
  <dcterms:modified xsi:type="dcterms:W3CDTF">2019-11-27T09:24:52Z</dcterms:modified>
</cp:coreProperties>
</file>